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1995" windowWidth="9495" windowHeight="4350" tabRatio="619" activeTab="2"/>
  </bookViews>
  <sheets>
    <sheet name="17추경총괄" sheetId="18" r:id="rId1"/>
    <sheet name="17추경수입" sheetId="12" r:id="rId2"/>
    <sheet name="17추경지출" sheetId="11" r:id="rId3"/>
  </sheets>
  <definedNames>
    <definedName name="_xlnm.Print_Area" localSheetId="1">'17추경수입'!$A$1:$V$42</definedName>
    <definedName name="_xlnm.Print_Area" localSheetId="2">'17추경지출'!$A$1:$U$115</definedName>
    <definedName name="_xlnm.Print_Area" localSheetId="0">'17추경총괄'!$A$1:$J$24</definedName>
    <definedName name="_xlnm.Print_Titles" localSheetId="1">'17추경수입'!$1:$4</definedName>
    <definedName name="_xlnm.Print_Titles" localSheetId="2">'17추경지출'!$1:$4</definedName>
  </definedNames>
  <calcPr calcId="144525"/>
</workbook>
</file>

<file path=xl/calcChain.xml><?xml version="1.0" encoding="utf-8"?>
<calcChain xmlns="http://schemas.openxmlformats.org/spreadsheetml/2006/main">
  <c r="J23" i="18" l="1"/>
  <c r="J19" i="18"/>
  <c r="J18" i="18"/>
  <c r="J17" i="18"/>
  <c r="J16" i="18"/>
  <c r="J14" i="18"/>
  <c r="J13" i="18"/>
  <c r="J12" i="18"/>
  <c r="J11" i="18"/>
  <c r="J10" i="18"/>
  <c r="J9" i="18"/>
  <c r="J8" i="18"/>
  <c r="J7" i="18"/>
  <c r="E23" i="18"/>
  <c r="E21" i="18"/>
  <c r="E20" i="18"/>
  <c r="E19" i="18"/>
  <c r="E18" i="18"/>
  <c r="E17" i="18"/>
  <c r="E16" i="18"/>
  <c r="E15" i="18"/>
  <c r="E12" i="18"/>
  <c r="E11" i="18"/>
  <c r="E9" i="18"/>
  <c r="E8" i="18"/>
  <c r="E7" i="18"/>
  <c r="H6" i="12"/>
  <c r="H15" i="12"/>
  <c r="H20" i="12"/>
  <c r="H32" i="12"/>
  <c r="H38" i="12"/>
  <c r="H40" i="12"/>
  <c r="H41" i="12"/>
  <c r="H39" i="12"/>
  <c r="H37" i="12"/>
  <c r="H34" i="12"/>
  <c r="H33" i="12"/>
  <c r="H22" i="12"/>
  <c r="H21" i="12"/>
  <c r="H19" i="12"/>
  <c r="H18" i="12"/>
  <c r="H17" i="12"/>
  <c r="H8" i="12"/>
  <c r="H7" i="12"/>
  <c r="H5" i="12"/>
  <c r="H63" i="11"/>
  <c r="H69" i="11"/>
  <c r="H105" i="11"/>
  <c r="H109" i="11"/>
  <c r="H111" i="11"/>
  <c r="H90" i="11"/>
  <c r="H87" i="11"/>
  <c r="H85" i="11"/>
  <c r="H83" i="11"/>
  <c r="H82" i="11"/>
  <c r="H79" i="11"/>
  <c r="H75" i="11"/>
  <c r="H73" i="11"/>
  <c r="H71" i="11"/>
  <c r="H70" i="11"/>
  <c r="H67" i="11"/>
  <c r="H65" i="11"/>
  <c r="H64" i="11"/>
  <c r="H60" i="11"/>
  <c r="H55" i="11"/>
  <c r="H49" i="11"/>
  <c r="H42" i="11"/>
  <c r="H40" i="11"/>
  <c r="H37" i="11"/>
  <c r="H36" i="11"/>
  <c r="H34" i="11"/>
  <c r="H33" i="11"/>
  <c r="H31" i="11"/>
  <c r="H29" i="11"/>
  <c r="H23" i="11"/>
  <c r="H21" i="11"/>
  <c r="H17" i="11"/>
  <c r="H8" i="11"/>
  <c r="H7" i="11"/>
  <c r="H6" i="11"/>
  <c r="H5" i="11"/>
  <c r="B18" i="18" l="1"/>
  <c r="B20" i="18"/>
  <c r="B19" i="18"/>
  <c r="B15" i="18"/>
  <c r="B17" i="18"/>
  <c r="B16" i="18"/>
  <c r="B11" i="18"/>
  <c r="B13" i="18"/>
  <c r="B12" i="18"/>
  <c r="B9" i="18"/>
  <c r="B8" i="18"/>
  <c r="K5" i="12"/>
  <c r="E5" i="12"/>
  <c r="F40" i="12"/>
  <c r="C22" i="18" s="1"/>
  <c r="U76" i="11"/>
  <c r="U75" i="11" s="1"/>
  <c r="U22" i="12"/>
  <c r="U22" i="11"/>
  <c r="U55" i="11"/>
  <c r="U49" i="11"/>
  <c r="U42" i="11"/>
  <c r="U40" i="12"/>
  <c r="U78" i="11"/>
  <c r="U77" i="11"/>
  <c r="E21" i="11" l="1"/>
  <c r="I22" i="18"/>
  <c r="I21" i="18"/>
  <c r="C13" i="18"/>
  <c r="D9" i="18"/>
  <c r="D8" i="18"/>
  <c r="G40" i="12"/>
  <c r="G21" i="12"/>
  <c r="G16" i="12"/>
  <c r="G14" i="12"/>
  <c r="G13" i="12"/>
  <c r="G8" i="12"/>
  <c r="G7" i="12"/>
  <c r="G6" i="12"/>
  <c r="D13" i="18" l="1"/>
  <c r="F37" i="12" l="1"/>
  <c r="G37" i="12" s="1"/>
  <c r="F21" i="12"/>
  <c r="F13" i="12"/>
  <c r="F7" i="12"/>
  <c r="F8" i="12"/>
  <c r="E7" i="12"/>
  <c r="E41" i="12"/>
  <c r="E40" i="12"/>
  <c r="E39" i="12"/>
  <c r="E38" i="12"/>
  <c r="E37" i="12"/>
  <c r="E34" i="12"/>
  <c r="E33" i="12"/>
  <c r="E32" i="12"/>
  <c r="E22" i="12"/>
  <c r="E21" i="12"/>
  <c r="E20" i="12"/>
  <c r="E19" i="12"/>
  <c r="E18" i="12"/>
  <c r="E17" i="12"/>
  <c r="E15" i="12"/>
  <c r="E6" i="12"/>
  <c r="E8" i="12"/>
  <c r="F108" i="11"/>
  <c r="F106" i="11"/>
  <c r="E111" i="11"/>
  <c r="E109" i="11"/>
  <c r="E102" i="11"/>
  <c r="E101" i="11"/>
  <c r="E100" i="11"/>
  <c r="E99" i="11"/>
  <c r="E98" i="11"/>
  <c r="E97" i="11"/>
  <c r="E96" i="11"/>
  <c r="E90" i="11"/>
  <c r="E87" i="11"/>
  <c r="E85" i="11"/>
  <c r="E83" i="11"/>
  <c r="E82" i="11"/>
  <c r="E79" i="11"/>
  <c r="E75" i="11"/>
  <c r="E73" i="11"/>
  <c r="E71" i="11"/>
  <c r="E70" i="11"/>
  <c r="E69" i="11"/>
  <c r="E67" i="11"/>
  <c r="E65" i="11"/>
  <c r="E64" i="11"/>
  <c r="E63" i="11"/>
  <c r="E60" i="11"/>
  <c r="E55" i="11"/>
  <c r="E49" i="11"/>
  <c r="E42" i="11"/>
  <c r="E40" i="11"/>
  <c r="E37" i="11"/>
  <c r="E36" i="11"/>
  <c r="E34" i="11"/>
  <c r="E33" i="11"/>
  <c r="E31" i="11"/>
  <c r="E29" i="11"/>
  <c r="E23" i="11"/>
  <c r="E17" i="11"/>
  <c r="E8" i="11"/>
  <c r="E5" i="11"/>
  <c r="E6" i="11"/>
  <c r="E7" i="11"/>
  <c r="U10" i="11"/>
  <c r="U11" i="11"/>
  <c r="U13" i="11"/>
  <c r="U14" i="11"/>
  <c r="U16" i="11"/>
  <c r="U15" i="11" s="1"/>
  <c r="U18" i="11"/>
  <c r="U19" i="11"/>
  <c r="U20" i="11"/>
  <c r="U30" i="11"/>
  <c r="U29" i="11" s="1"/>
  <c r="F29" i="11" s="1"/>
  <c r="U32" i="11"/>
  <c r="U31" i="11" s="1"/>
  <c r="F31" i="11" s="1"/>
  <c r="U34" i="11"/>
  <c r="U33" i="11" s="1"/>
  <c r="F33" i="11" s="1"/>
  <c r="U38" i="11"/>
  <c r="U39" i="11"/>
  <c r="U41" i="11"/>
  <c r="U40" i="11" s="1"/>
  <c r="F40" i="11" s="1"/>
  <c r="U43" i="11"/>
  <c r="U44" i="11"/>
  <c r="U45" i="11"/>
  <c r="U46" i="11"/>
  <c r="U47" i="11"/>
  <c r="U48" i="11"/>
  <c r="U50" i="11"/>
  <c r="U51" i="11"/>
  <c r="U52" i="11"/>
  <c r="U54" i="11"/>
  <c r="U56" i="11"/>
  <c r="U57" i="11"/>
  <c r="U58" i="11"/>
  <c r="U59" i="11"/>
  <c r="U61" i="11"/>
  <c r="U62" i="11"/>
  <c r="U66" i="11"/>
  <c r="U65" i="11" s="1"/>
  <c r="F65" i="11" s="1"/>
  <c r="U68" i="11"/>
  <c r="U67" i="11" s="1"/>
  <c r="F67" i="11" s="1"/>
  <c r="G67" i="11" s="1"/>
  <c r="U72" i="11"/>
  <c r="U71" i="11" s="1"/>
  <c r="F71" i="11" s="1"/>
  <c r="U74" i="11"/>
  <c r="U73" i="11" s="1"/>
  <c r="F73" i="11" s="1"/>
  <c r="U80" i="11"/>
  <c r="U81" i="11"/>
  <c r="U84" i="11"/>
  <c r="U83" i="11" s="1"/>
  <c r="F83" i="11" s="1"/>
  <c r="U86" i="11"/>
  <c r="U85" i="11" s="1"/>
  <c r="F85" i="11" s="1"/>
  <c r="U88" i="11"/>
  <c r="U89" i="11"/>
  <c r="U91" i="11"/>
  <c r="U92" i="11"/>
  <c r="U93" i="11"/>
  <c r="U94" i="11"/>
  <c r="U95" i="11"/>
  <c r="U97" i="11"/>
  <c r="F97" i="11" s="1"/>
  <c r="U98" i="11"/>
  <c r="F98" i="11" s="1"/>
  <c r="G98" i="11" s="1"/>
  <c r="U99" i="11"/>
  <c r="F99" i="11" s="1"/>
  <c r="U100" i="11"/>
  <c r="F100" i="11" s="1"/>
  <c r="G100" i="11" s="1"/>
  <c r="U101" i="11"/>
  <c r="F101" i="11" s="1"/>
  <c r="G101" i="11" s="1"/>
  <c r="U103" i="11"/>
  <c r="U104" i="11"/>
  <c r="U105" i="11"/>
  <c r="U112" i="11"/>
  <c r="U111" i="11" s="1"/>
  <c r="U109" i="11" s="1"/>
  <c r="F109" i="11" s="1"/>
  <c r="G97" i="11" l="1"/>
  <c r="G85" i="11"/>
  <c r="G73" i="11"/>
  <c r="G33" i="11"/>
  <c r="U12" i="11"/>
  <c r="G71" i="11"/>
  <c r="U60" i="11"/>
  <c r="F60" i="11" s="1"/>
  <c r="G60" i="11" s="1"/>
  <c r="G40" i="11"/>
  <c r="G31" i="11"/>
  <c r="U9" i="11"/>
  <c r="G65" i="11"/>
  <c r="G99" i="11"/>
  <c r="U17" i="11"/>
  <c r="F17" i="11" s="1"/>
  <c r="G17" i="11" s="1"/>
  <c r="U90" i="11"/>
  <c r="F90" i="11" s="1"/>
  <c r="G90" i="11" s="1"/>
  <c r="F49" i="11"/>
  <c r="G49" i="11" s="1"/>
  <c r="F34" i="11"/>
  <c r="G34" i="11" s="1"/>
  <c r="F111" i="11"/>
  <c r="G111" i="11" s="1"/>
  <c r="F75" i="11"/>
  <c r="G75" i="11" s="1"/>
  <c r="G29" i="11"/>
  <c r="F55" i="11"/>
  <c r="G55" i="11" s="1"/>
  <c r="H99" i="11"/>
  <c r="H100" i="11"/>
  <c r="U102" i="11"/>
  <c r="F102" i="11" s="1"/>
  <c r="G102" i="11" s="1"/>
  <c r="U37" i="11"/>
  <c r="F37" i="11" s="1"/>
  <c r="G37" i="11" s="1"/>
  <c r="H101" i="11"/>
  <c r="U79" i="11"/>
  <c r="F79" i="11" s="1"/>
  <c r="G79" i="11" s="1"/>
  <c r="H98" i="11"/>
  <c r="U87" i="11"/>
  <c r="F87" i="11" s="1"/>
  <c r="G87" i="11" s="1"/>
  <c r="F42" i="11"/>
  <c r="G42" i="11" s="1"/>
  <c r="H97" i="11"/>
  <c r="G83" i="11"/>
  <c r="U96" i="11"/>
  <c r="F96" i="11" s="1"/>
  <c r="G96" i="11" s="1"/>
  <c r="U64" i="11"/>
  <c r="F64" i="11" s="1"/>
  <c r="G64" i="11" s="1"/>
  <c r="U63" i="11"/>
  <c r="F63" i="11" s="1"/>
  <c r="G63" i="11" s="1"/>
  <c r="U8" i="11" l="1"/>
  <c r="M22" i="11" s="1"/>
  <c r="H102" i="11"/>
  <c r="U36" i="11"/>
  <c r="F36" i="11" s="1"/>
  <c r="U70" i="11"/>
  <c r="U82" i="11"/>
  <c r="F82" i="11" s="1"/>
  <c r="M25" i="11"/>
  <c r="U25" i="11" s="1"/>
  <c r="M26" i="11" s="1"/>
  <c r="U26" i="11" s="1"/>
  <c r="H96" i="11"/>
  <c r="M24" i="11"/>
  <c r="U24" i="11" s="1"/>
  <c r="F8" i="11" l="1"/>
  <c r="G8" i="11" s="1"/>
  <c r="U21" i="11"/>
  <c r="F21" i="11" s="1"/>
  <c r="M28" i="11"/>
  <c r="U28" i="11" s="1"/>
  <c r="U23" i="11" s="1"/>
  <c r="M27" i="11"/>
  <c r="U27" i="11" s="1"/>
  <c r="U69" i="11"/>
  <c r="F69" i="11" s="1"/>
  <c r="G69" i="11" s="1"/>
  <c r="F70" i="11"/>
  <c r="G82" i="11"/>
  <c r="G21" i="11" l="1"/>
  <c r="U7" i="11"/>
  <c r="F7" i="11" s="1"/>
  <c r="G7" i="11" s="1"/>
  <c r="F23" i="11"/>
  <c r="G23" i="11" s="1"/>
  <c r="G70" i="11"/>
  <c r="H23" i="18"/>
  <c r="H20" i="18"/>
  <c r="H14" i="18"/>
  <c r="H13" i="18"/>
  <c r="H10" i="18"/>
  <c r="G10" i="18"/>
  <c r="C9" i="18"/>
  <c r="H19" i="18"/>
  <c r="U8" i="12"/>
  <c r="E107" i="11"/>
  <c r="E108" i="11"/>
  <c r="U6" i="11" l="1"/>
  <c r="U5" i="11" s="1"/>
  <c r="F5" i="11" s="1"/>
  <c r="G5" i="11" s="1"/>
  <c r="G20" i="18"/>
  <c r="H108" i="11"/>
  <c r="G108" i="11"/>
  <c r="H107" i="11"/>
  <c r="G107" i="11"/>
  <c r="I10" i="18"/>
  <c r="F6" i="11" l="1"/>
  <c r="G6" i="11" s="1"/>
  <c r="I20" i="18"/>
  <c r="U27" i="12"/>
  <c r="U29" i="12"/>
  <c r="G19" i="18" l="1"/>
  <c r="I19" i="18" l="1"/>
  <c r="U34" i="12"/>
  <c r="F34" i="12" l="1"/>
  <c r="U33" i="12"/>
  <c r="F33" i="12" s="1"/>
  <c r="G33" i="12" s="1"/>
  <c r="G34" i="12" l="1"/>
  <c r="C19" i="18"/>
  <c r="H18" i="18"/>
  <c r="C20" i="18"/>
  <c r="C8" i="18" l="1"/>
  <c r="C18" i="18"/>
  <c r="D19" i="18" l="1"/>
  <c r="D20" i="18"/>
  <c r="U28" i="12"/>
  <c r="H9" i="18" l="1"/>
  <c r="H11" i="18" l="1"/>
  <c r="H8" i="18"/>
  <c r="H17" i="18" l="1"/>
  <c r="F105" i="11" l="1"/>
  <c r="E106" i="11"/>
  <c r="E105" i="11" l="1"/>
  <c r="G105" i="11" s="1"/>
  <c r="H106" i="11"/>
  <c r="G106" i="11"/>
  <c r="U41" i="12"/>
  <c r="F41" i="12" s="1"/>
  <c r="G41" i="12" l="1"/>
  <c r="C23" i="18"/>
  <c r="B23" i="18"/>
  <c r="U39" i="12"/>
  <c r="F39" i="12" s="1"/>
  <c r="G39" i="12" s="1"/>
  <c r="U19" i="12"/>
  <c r="F19" i="12" s="1"/>
  <c r="U18" i="12"/>
  <c r="F18" i="12" s="1"/>
  <c r="D23" i="18" l="1"/>
  <c r="C21" i="18"/>
  <c r="D21" i="18" s="1"/>
  <c r="G19" i="12"/>
  <c r="C17" i="18"/>
  <c r="G18" i="12"/>
  <c r="C16" i="18"/>
  <c r="U17" i="12"/>
  <c r="F17" i="12" s="1"/>
  <c r="G17" i="12" s="1"/>
  <c r="D17" i="18" l="1"/>
  <c r="D16" i="18"/>
  <c r="C15" i="18"/>
  <c r="U15" i="12"/>
  <c r="F15" i="12" l="1"/>
  <c r="H16" i="18"/>
  <c r="H30" i="12"/>
  <c r="H26" i="12"/>
  <c r="H25" i="12"/>
  <c r="H24" i="12"/>
  <c r="F6" i="12"/>
  <c r="G15" i="12" l="1"/>
  <c r="G30" i="12" l="1"/>
  <c r="G26" i="12"/>
  <c r="G25" i="12"/>
  <c r="G24" i="12"/>
  <c r="G12" i="12"/>
  <c r="G11" i="12"/>
  <c r="G23" i="18" l="1"/>
  <c r="B21" i="18"/>
  <c r="D18" i="18"/>
  <c r="D15" i="18"/>
  <c r="I23" i="18" l="1"/>
  <c r="G109" i="11" l="1"/>
  <c r="U30" i="12"/>
  <c r="U26" i="12"/>
  <c r="F22" i="12" s="1"/>
  <c r="U25" i="12"/>
  <c r="G22" i="12" l="1"/>
  <c r="C12" i="18"/>
  <c r="D12" i="18" l="1"/>
  <c r="C11" i="18"/>
  <c r="D11" i="18" l="1"/>
  <c r="G14" i="18" l="1"/>
  <c r="I14" i="18" l="1"/>
  <c r="U20" i="12" l="1"/>
  <c r="F20" i="12" s="1"/>
  <c r="G20" i="12" l="1"/>
  <c r="H12" i="18"/>
  <c r="H7" i="18"/>
  <c r="U32" i="12"/>
  <c r="F32" i="12" s="1"/>
  <c r="G32" i="12" s="1"/>
  <c r="E13" i="12" l="1"/>
  <c r="U38" i="12"/>
  <c r="F38" i="12" s="1"/>
  <c r="G38" i="12" l="1"/>
  <c r="F5" i="12"/>
  <c r="G13" i="18"/>
  <c r="H13" i="12"/>
  <c r="G5" i="12" l="1"/>
  <c r="C7" i="18"/>
  <c r="I13" i="18"/>
  <c r="G11" i="18"/>
  <c r="U6" i="12"/>
  <c r="U5" i="12" s="1"/>
  <c r="I11" i="18" l="1"/>
  <c r="G18" i="18"/>
  <c r="G12" i="18"/>
  <c r="B7" i="18"/>
  <c r="D7" i="18" s="1"/>
  <c r="I12" i="18" l="1"/>
  <c r="I18" i="18"/>
  <c r="G17" i="18"/>
  <c r="G36" i="11"/>
  <c r="G16" i="18" l="1"/>
  <c r="I17" i="18"/>
  <c r="I16" i="18" l="1"/>
  <c r="G9" i="18" l="1"/>
  <c r="I9" i="18" l="1"/>
  <c r="G8" i="18"/>
  <c r="I8" i="18" l="1"/>
  <c r="G7" i="18" l="1"/>
  <c r="I7" i="18" s="1"/>
</calcChain>
</file>

<file path=xl/comments1.xml><?xml version="1.0" encoding="utf-8"?>
<comments xmlns="http://schemas.openxmlformats.org/spreadsheetml/2006/main">
  <authors>
    <author>USER</author>
  </authors>
  <commentList>
    <comment ref="A5" authorId="0">
      <text>
        <r>
          <rPr>
            <b/>
            <sz val="9"/>
            <color indexed="81"/>
            <rFont val="굴림"/>
            <family val="3"/>
            <charset val="129"/>
          </rPr>
          <t>USER: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F5" authorId="0">
      <text>
        <r>
          <rPr>
            <b/>
            <sz val="9"/>
            <color indexed="81"/>
            <rFont val="굴림"/>
            <family val="3"/>
            <charset val="129"/>
          </rPr>
          <t>USER: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<sst xmlns="http://schemas.openxmlformats.org/spreadsheetml/2006/main" count="773" uniqueCount="250">
  <si>
    <t>회</t>
    <phoneticPr fontId="4" type="noConversion"/>
  </si>
  <si>
    <t>월</t>
    <phoneticPr fontId="4" type="noConversion"/>
  </si>
  <si>
    <t>사무비</t>
    <phoneticPr fontId="4" type="noConversion"/>
  </si>
  <si>
    <t>소계</t>
    <phoneticPr fontId="4" type="noConversion"/>
  </si>
  <si>
    <t>월</t>
  </si>
  <si>
    <t>=</t>
    <phoneticPr fontId="4" type="noConversion"/>
  </si>
  <si>
    <t>×</t>
  </si>
  <si>
    <t>=</t>
  </si>
  <si>
    <t>소계</t>
  </si>
  <si>
    <t>보조금수입</t>
    <phoneticPr fontId="4" type="noConversion"/>
  </si>
  <si>
    <t>기타보조금</t>
    <phoneticPr fontId="4" type="noConversion"/>
  </si>
  <si>
    <t>이월금</t>
    <phoneticPr fontId="4" type="noConversion"/>
  </si>
  <si>
    <t>잡수입</t>
    <phoneticPr fontId="4" type="noConversion"/>
  </si>
  <si>
    <t>재산조성비</t>
    <phoneticPr fontId="4" type="noConversion"/>
  </si>
  <si>
    <t>명</t>
    <phoneticPr fontId="4" type="noConversion"/>
  </si>
  <si>
    <t>후원금수입</t>
    <phoneticPr fontId="4" type="noConversion"/>
  </si>
  <si>
    <t>×</t>
    <phoneticPr fontId="4" type="noConversion"/>
  </si>
  <si>
    <t>사업비</t>
    <phoneticPr fontId="4" type="noConversion"/>
  </si>
  <si>
    <t>합 계</t>
    <phoneticPr fontId="4" type="noConversion"/>
  </si>
  <si>
    <t>인건비</t>
    <phoneticPr fontId="4" type="noConversion"/>
  </si>
  <si>
    <t>운영비</t>
    <phoneticPr fontId="4" type="noConversion"/>
  </si>
  <si>
    <t>년</t>
    <phoneticPr fontId="4" type="noConversion"/>
  </si>
  <si>
    <t>대</t>
    <phoneticPr fontId="4" type="noConversion"/>
  </si>
  <si>
    <t>시설비</t>
    <phoneticPr fontId="4" type="noConversion"/>
  </si>
  <si>
    <t>자산취득비</t>
    <phoneticPr fontId="4" type="noConversion"/>
  </si>
  <si>
    <t>급여</t>
    <phoneticPr fontId="4" type="noConversion"/>
  </si>
  <si>
    <t>퇴직금및적립금</t>
    <phoneticPr fontId="4" type="noConversion"/>
  </si>
  <si>
    <t>사회보험부담금</t>
    <phoneticPr fontId="4" type="noConversion"/>
  </si>
  <si>
    <t>분기</t>
    <phoneticPr fontId="4" type="noConversion"/>
  </si>
  <si>
    <t>전년도사업이월금</t>
    <phoneticPr fontId="4" type="noConversion"/>
  </si>
  <si>
    <t>관</t>
    <phoneticPr fontId="4" type="noConversion"/>
  </si>
  <si>
    <t>항</t>
    <phoneticPr fontId="4" type="noConversion"/>
  </si>
  <si>
    <t>목</t>
    <phoneticPr fontId="4" type="noConversion"/>
  </si>
  <si>
    <t>산출내역</t>
    <phoneticPr fontId="4" type="noConversion"/>
  </si>
  <si>
    <t>운영전입금</t>
    <phoneticPr fontId="4" type="noConversion"/>
  </si>
  <si>
    <t>금액</t>
  </si>
  <si>
    <t>%</t>
  </si>
  <si>
    <t>(단위: 천원,원)</t>
  </si>
  <si>
    <t>관</t>
  </si>
  <si>
    <t>항</t>
  </si>
  <si>
    <t>목</t>
  </si>
  <si>
    <t>세목</t>
  </si>
  <si>
    <t>전입금</t>
    <phoneticPr fontId="4" type="noConversion"/>
  </si>
  <si>
    <t>경상보조금</t>
    <phoneticPr fontId="4" type="noConversion"/>
  </si>
  <si>
    <t>지정후원금</t>
    <phoneticPr fontId="4" type="noConversion"/>
  </si>
  <si>
    <t>비지정후원금</t>
    <phoneticPr fontId="4" type="noConversion"/>
  </si>
  <si>
    <t>기타예금이자수입</t>
    <phoneticPr fontId="4" type="noConversion"/>
  </si>
  <si>
    <t>제수당</t>
    <phoneticPr fontId="4" type="noConversion"/>
  </si>
  <si>
    <t>일용잡금</t>
    <phoneticPr fontId="4" type="noConversion"/>
  </si>
  <si>
    <t>차기이월금</t>
    <phoneticPr fontId="4" type="noConversion"/>
  </si>
  <si>
    <t>여비</t>
    <phoneticPr fontId="4" type="noConversion"/>
  </si>
  <si>
    <t>수용비및수수료</t>
    <phoneticPr fontId="4" type="noConversion"/>
  </si>
  <si>
    <t>공공요금</t>
    <phoneticPr fontId="4" type="noConversion"/>
  </si>
  <si>
    <t>제세공과금</t>
    <phoneticPr fontId="4" type="noConversion"/>
  </si>
  <si>
    <t>시설장비유지비</t>
    <phoneticPr fontId="4" type="noConversion"/>
  </si>
  <si>
    <t>위생비</t>
    <phoneticPr fontId="4" type="noConversion"/>
  </si>
  <si>
    <t>행사비</t>
    <phoneticPr fontId="4" type="noConversion"/>
  </si>
  <si>
    <t>생계비</t>
    <phoneticPr fontId="4" type="noConversion"/>
  </si>
  <si>
    <t>수용기관경비</t>
    <phoneticPr fontId="4" type="noConversion"/>
  </si>
  <si>
    <t>피복비</t>
    <phoneticPr fontId="4" type="noConversion"/>
  </si>
  <si>
    <t>의료비</t>
    <phoneticPr fontId="4" type="noConversion"/>
  </si>
  <si>
    <t>교육비</t>
    <phoneticPr fontId="4" type="noConversion"/>
  </si>
  <si>
    <t>수업료</t>
    <phoneticPr fontId="4" type="noConversion"/>
  </si>
  <si>
    <t>학용품비</t>
    <phoneticPr fontId="4" type="noConversion"/>
  </si>
  <si>
    <t>/</t>
    <phoneticPr fontId="4" type="noConversion"/>
  </si>
  <si>
    <t>기타잡수입</t>
    <phoneticPr fontId="4" type="noConversion"/>
  </si>
  <si>
    <t>예금이자수입</t>
    <phoneticPr fontId="4" type="noConversion"/>
  </si>
  <si>
    <t>후원금</t>
    <phoneticPr fontId="4" type="noConversion"/>
  </si>
  <si>
    <t>전년도후원금이월금</t>
    <phoneticPr fontId="4" type="noConversion"/>
  </si>
  <si>
    <t>차기이월금</t>
    <phoneticPr fontId="4" type="noConversion"/>
  </si>
  <si>
    <t>공동체특별활동</t>
    <phoneticPr fontId="4" type="noConversion"/>
  </si>
  <si>
    <t>운영관리사업</t>
    <phoneticPr fontId="4" type="noConversion"/>
  </si>
  <si>
    <t xml:space="preserve"> *일반운영비</t>
    <phoneticPr fontId="4" type="noConversion"/>
  </si>
  <si>
    <t>소계=</t>
    <phoneticPr fontId="4" type="noConversion"/>
  </si>
  <si>
    <t>회</t>
    <phoneticPr fontId="4" type="noConversion"/>
  </si>
  <si>
    <t>소계=</t>
    <phoneticPr fontId="4" type="noConversion"/>
  </si>
  <si>
    <t>총계=</t>
    <phoneticPr fontId="4" type="noConversion"/>
  </si>
  <si>
    <t>1. 인건비</t>
    <phoneticPr fontId="4" type="noConversion"/>
  </si>
  <si>
    <t>총계</t>
    <phoneticPr fontId="4" type="noConversion"/>
  </si>
  <si>
    <t>2. 운영비</t>
    <phoneticPr fontId="4" type="noConversion"/>
  </si>
  <si>
    <t>회</t>
    <phoneticPr fontId="4" type="noConversion"/>
  </si>
  <si>
    <t>소계 =</t>
    <phoneticPr fontId="4" type="noConversion"/>
  </si>
  <si>
    <t>소계=</t>
    <phoneticPr fontId="4" type="noConversion"/>
  </si>
  <si>
    <t>교통비</t>
    <phoneticPr fontId="4" type="noConversion"/>
  </si>
  <si>
    <t>포인트잡수입등</t>
    <phoneticPr fontId="4" type="noConversion"/>
  </si>
  <si>
    <t>용돈(기타)</t>
    <phoneticPr fontId="4" type="noConversion"/>
  </si>
  <si>
    <t>1. 퇴직적립금</t>
    <phoneticPr fontId="4" type="noConversion"/>
  </si>
  <si>
    <t>1.시설장 급여(보조금)</t>
    <phoneticPr fontId="4" type="noConversion"/>
  </si>
  <si>
    <t>6.정수기렌탈료(보조금)</t>
    <phoneticPr fontId="4" type="noConversion"/>
  </si>
  <si>
    <t>1.도시가스요금(보조금)</t>
    <phoneticPr fontId="4" type="noConversion"/>
  </si>
  <si>
    <t>1.이미용비(보조금)</t>
    <phoneticPr fontId="4" type="noConversion"/>
  </si>
  <si>
    <t>2.목욕비(보조금)</t>
    <phoneticPr fontId="4" type="noConversion"/>
  </si>
  <si>
    <t>1.부식및간식비(보조금)</t>
    <phoneticPr fontId="4" type="noConversion"/>
  </si>
  <si>
    <t>1.생필품구입(보조금)</t>
    <phoneticPr fontId="4" type="noConversion"/>
  </si>
  <si>
    <t>1.건강검진비(보조금)</t>
    <phoneticPr fontId="4" type="noConversion"/>
  </si>
  <si>
    <t>2.의료비(응급치료등)(보조금)</t>
    <phoneticPr fontId="4" type="noConversion"/>
  </si>
  <si>
    <t>3.병원진료비(보조금)</t>
    <phoneticPr fontId="4" type="noConversion"/>
  </si>
  <si>
    <t>4.약품구입(보조금)</t>
    <phoneticPr fontId="4" type="noConversion"/>
  </si>
  <si>
    <t>1.퇴직연금관리수수료(보조금)</t>
    <phoneticPr fontId="4" type="noConversion"/>
  </si>
  <si>
    <t>2.공인인증갱신수수료(보조금)</t>
    <phoneticPr fontId="4" type="noConversion"/>
  </si>
  <si>
    <t>4.프린트대여비(보조금)</t>
    <phoneticPr fontId="4" type="noConversion"/>
  </si>
  <si>
    <t>5.신용카드연회비(보조금)</t>
    <phoneticPr fontId="4" type="noConversion"/>
  </si>
  <si>
    <t>2.전기요금(보조금)</t>
    <phoneticPr fontId="4" type="noConversion"/>
  </si>
  <si>
    <t>4.전화요금(보조금)</t>
    <phoneticPr fontId="4" type="noConversion"/>
  </si>
  <si>
    <t>회</t>
  </si>
  <si>
    <t>보조금반환금</t>
    <phoneticPr fontId="4" type="noConversion"/>
  </si>
  <si>
    <t>2회</t>
    <phoneticPr fontId="4" type="noConversion"/>
  </si>
  <si>
    <t>1.국민연금(전입금)</t>
    <phoneticPr fontId="4" type="noConversion"/>
  </si>
  <si>
    <t>2.건강보험(전입금)</t>
    <phoneticPr fontId="4" type="noConversion"/>
  </si>
  <si>
    <t>3.장기요양보험(전입금)</t>
    <phoneticPr fontId="4" type="noConversion"/>
  </si>
  <si>
    <t>4.고용보험(전입금)</t>
    <phoneticPr fontId="4" type="noConversion"/>
  </si>
  <si>
    <t>5.산재보험(전입금)</t>
    <phoneticPr fontId="4" type="noConversion"/>
  </si>
  <si>
    <t>3.상하수도요금(보조금)</t>
    <phoneticPr fontId="4" type="noConversion"/>
  </si>
  <si>
    <t xml:space="preserve"> - 5호봉(6개월)</t>
    <phoneticPr fontId="4" type="noConversion"/>
  </si>
  <si>
    <t>5.유선방송요금(보조금)</t>
    <phoneticPr fontId="4" type="noConversion"/>
  </si>
  <si>
    <t>차량유지비</t>
    <phoneticPr fontId="4" type="noConversion"/>
  </si>
  <si>
    <t xml:space="preserve"> - 2호봉(12개월) </t>
    <phoneticPr fontId="4" type="noConversion"/>
  </si>
  <si>
    <t>(단위:천원)</t>
    <phoneticPr fontId="4" type="noConversion"/>
  </si>
  <si>
    <t>관/항/목</t>
    <phoneticPr fontId="4" type="noConversion"/>
  </si>
  <si>
    <t>금액</t>
    <phoneticPr fontId="4" type="noConversion"/>
  </si>
  <si>
    <t>%</t>
    <phoneticPr fontId="4" type="noConversion"/>
  </si>
  <si>
    <t>세입계</t>
    <phoneticPr fontId="4" type="noConversion"/>
  </si>
  <si>
    <t>세출계</t>
    <phoneticPr fontId="4" type="noConversion"/>
  </si>
  <si>
    <t>사무비</t>
    <phoneticPr fontId="4" type="noConversion"/>
  </si>
  <si>
    <t>재산조성비</t>
    <phoneticPr fontId="4" type="noConversion"/>
  </si>
  <si>
    <t>사업비</t>
    <phoneticPr fontId="4" type="noConversion"/>
  </si>
  <si>
    <t xml:space="preserve"> 잡수입</t>
    <phoneticPr fontId="4" type="noConversion"/>
  </si>
  <si>
    <t xml:space="preserve"> 잡지출</t>
    <phoneticPr fontId="4" type="noConversion"/>
  </si>
  <si>
    <t xml:space="preserve"> 예비비</t>
    <phoneticPr fontId="4" type="noConversion"/>
  </si>
  <si>
    <t xml:space="preserve"> 차기사업이월금</t>
    <phoneticPr fontId="4" type="noConversion"/>
  </si>
  <si>
    <t>전년도후원이월금</t>
    <phoneticPr fontId="4" type="noConversion"/>
  </si>
  <si>
    <t>기타예금이자</t>
    <phoneticPr fontId="4" type="noConversion"/>
  </si>
  <si>
    <t>자산취득비</t>
    <phoneticPr fontId="4" type="noConversion"/>
  </si>
  <si>
    <t>시설장비유지비</t>
    <phoneticPr fontId="4" type="noConversion"/>
  </si>
  <si>
    <t>운영비</t>
    <phoneticPr fontId="4" type="noConversion"/>
  </si>
  <si>
    <t>교육비</t>
    <phoneticPr fontId="4" type="noConversion"/>
  </si>
  <si>
    <t>급식비</t>
    <phoneticPr fontId="4" type="noConversion"/>
  </si>
  <si>
    <t xml:space="preserve"> 1.행사비(생일잔치)(보조금)</t>
    <phoneticPr fontId="4" type="noConversion"/>
  </si>
  <si>
    <t>2. 사회보험부담금</t>
    <phoneticPr fontId="4" type="noConversion"/>
  </si>
  <si>
    <t>보조금반환</t>
    <phoneticPr fontId="4" type="noConversion"/>
  </si>
  <si>
    <t>일</t>
    <phoneticPr fontId="4" type="noConversion"/>
  </si>
  <si>
    <t>(단위: 천원,원)</t>
    <phoneticPr fontId="4" type="noConversion"/>
  </si>
  <si>
    <t>최종추경(b)</t>
    <phoneticPr fontId="4" type="noConversion"/>
  </si>
  <si>
    <t>금액</t>
    <phoneticPr fontId="4" type="noConversion"/>
  </si>
  <si>
    <t>%</t>
    <phoneticPr fontId="4" type="noConversion"/>
  </si>
  <si>
    <t>울산신나는아동쉼터</t>
    <phoneticPr fontId="4" type="noConversion"/>
  </si>
  <si>
    <t>3. 명절수당</t>
    <phoneticPr fontId="4" type="noConversion"/>
  </si>
  <si>
    <t>3.심리치료사 급여(보조금)</t>
    <phoneticPr fontId="4" type="noConversion"/>
  </si>
  <si>
    <t>예비비</t>
    <phoneticPr fontId="4" type="noConversion"/>
  </si>
  <si>
    <t>예비비</t>
    <phoneticPr fontId="4" type="noConversion"/>
  </si>
  <si>
    <t>3. 가계보조수당(보조금)</t>
    <phoneticPr fontId="4" type="noConversion"/>
  </si>
  <si>
    <t>5.명절수당등(전입금)</t>
    <phoneticPr fontId="4" type="noConversion"/>
  </si>
  <si>
    <t>2. 가계보조수당(시보조금)</t>
    <phoneticPr fontId="4" type="noConversion"/>
  </si>
  <si>
    <t xml:space="preserve"> 인건비</t>
    <phoneticPr fontId="4" type="noConversion"/>
  </si>
  <si>
    <t xml:space="preserve"> 업무추진비</t>
    <phoneticPr fontId="4" type="noConversion"/>
  </si>
  <si>
    <t xml:space="preserve"> 운영비</t>
    <phoneticPr fontId="4" type="noConversion"/>
  </si>
  <si>
    <t>7.사무용품,소모품구입비(보조금)</t>
    <phoneticPr fontId="4" type="noConversion"/>
  </si>
  <si>
    <t>기타운영비</t>
    <phoneticPr fontId="4" type="noConversion"/>
  </si>
  <si>
    <t>1.예비비</t>
    <phoneticPr fontId="4" type="noConversion"/>
  </si>
  <si>
    <t>5. 직원문화활동지원</t>
    <phoneticPr fontId="4" type="noConversion"/>
  </si>
  <si>
    <t>기타후생경비</t>
    <phoneticPr fontId="4" type="noConversion"/>
  </si>
  <si>
    <t>5대의무교육</t>
    <phoneticPr fontId="4" type="noConversion"/>
  </si>
  <si>
    <t>1.안전교육진행및재료구입(보조금)</t>
    <phoneticPr fontId="4" type="noConversion"/>
  </si>
  <si>
    <t>세목</t>
    <phoneticPr fontId="4" type="noConversion"/>
  </si>
  <si>
    <t>1.아동용돈(보조금)</t>
    <phoneticPr fontId="4" type="noConversion"/>
  </si>
  <si>
    <t>=</t>
    <phoneticPr fontId="4" type="noConversion"/>
  </si>
  <si>
    <t xml:space="preserve"> 1.차기사업이월금</t>
    <phoneticPr fontId="4" type="noConversion"/>
  </si>
  <si>
    <t xml:space="preserve"> 2.차기후원이월금</t>
    <phoneticPr fontId="4" type="noConversion"/>
  </si>
  <si>
    <t xml:space="preserve"> -전입금</t>
    <phoneticPr fontId="4" type="noConversion"/>
  </si>
  <si>
    <t xml:space="preserve"> -기타</t>
    <phoneticPr fontId="4" type="noConversion"/>
  </si>
  <si>
    <t>1.직원문화활동지원(전입금)</t>
    <phoneticPr fontId="4" type="noConversion"/>
  </si>
  <si>
    <t>전년도 사업이월금</t>
    <phoneticPr fontId="4" type="noConversion"/>
  </si>
  <si>
    <t>전년도 후원이월금</t>
    <phoneticPr fontId="4" type="noConversion"/>
  </si>
  <si>
    <t>사업전입금</t>
    <phoneticPr fontId="4" type="noConversion"/>
  </si>
  <si>
    <t>사업전입금</t>
    <phoneticPr fontId="4" type="noConversion"/>
  </si>
  <si>
    <t xml:space="preserve"> - 전입금</t>
    <phoneticPr fontId="4" type="noConversion"/>
  </si>
  <si>
    <t xml:space="preserve"> - 기타</t>
    <phoneticPr fontId="4" type="noConversion"/>
  </si>
  <si>
    <t xml:space="preserve"> - 6호봉(6개월)</t>
    <phoneticPr fontId="4" type="noConversion"/>
  </si>
  <si>
    <t xml:space="preserve"> - 1호봉(12개월)</t>
    <phoneticPr fontId="4" type="noConversion"/>
  </si>
  <si>
    <t xml:space="preserve"> - 2호봉(12개월)</t>
    <phoneticPr fontId="4" type="noConversion"/>
  </si>
  <si>
    <t>2.보육사 급여(보조금)</t>
    <phoneticPr fontId="4" type="noConversion"/>
  </si>
  <si>
    <t>1.대체인력일비지급(후원이월금)</t>
    <phoneticPr fontId="4" type="noConversion"/>
  </si>
  <si>
    <t xml:space="preserve"> 1.외근,출장교통비(보조금)</t>
    <phoneticPr fontId="4" type="noConversion"/>
  </si>
  <si>
    <t xml:space="preserve"> 1.비품구입(보조금)</t>
    <phoneticPr fontId="4" type="noConversion"/>
  </si>
  <si>
    <t>1.학용품비(보조금)</t>
    <phoneticPr fontId="4" type="noConversion"/>
  </si>
  <si>
    <t>1.교통카드충전 및 교통비(보조금)</t>
    <phoneticPr fontId="4" type="noConversion"/>
  </si>
  <si>
    <t xml:space="preserve"> 1.보조금반환</t>
    <phoneticPr fontId="4" type="noConversion"/>
  </si>
  <si>
    <t>1.회식비(전입금)</t>
    <phoneticPr fontId="4" type="noConversion"/>
  </si>
  <si>
    <t xml:space="preserve"> 2.직원경조사비(전입금)</t>
    <phoneticPr fontId="4" type="noConversion"/>
  </si>
  <si>
    <t>1.운영위원회 진행비(보조금)</t>
    <phoneticPr fontId="4" type="noConversion"/>
  </si>
  <si>
    <t>1.피복비(보조금)</t>
    <phoneticPr fontId="4" type="noConversion"/>
  </si>
  <si>
    <t>1. 급식비(보조금)</t>
    <phoneticPr fontId="4" type="noConversion"/>
  </si>
  <si>
    <t>2.세탁&amp;수선비(보조금)</t>
    <phoneticPr fontId="4" type="noConversion"/>
  </si>
  <si>
    <t>1.레이9050보험료(보조금)</t>
    <phoneticPr fontId="4" type="noConversion"/>
  </si>
  <si>
    <t>2.자동차세(보조금)</t>
    <phoneticPr fontId="4" type="noConversion"/>
  </si>
  <si>
    <t>3.신원보증보험료(보조금)</t>
    <phoneticPr fontId="4" type="noConversion"/>
  </si>
  <si>
    <t>4.상해및실손보험료(보조금)</t>
    <phoneticPr fontId="4" type="noConversion"/>
  </si>
  <si>
    <t>7. 회식비</t>
    <phoneticPr fontId="4" type="noConversion"/>
  </si>
  <si>
    <t xml:space="preserve">6. 경조사비 </t>
    <phoneticPr fontId="4" type="noConversion"/>
  </si>
  <si>
    <t>5. 심리치료지원비</t>
    <phoneticPr fontId="4" type="noConversion"/>
  </si>
  <si>
    <t>2.직원교육비
(보조금 600,000)
(전입금 600,000)</t>
    <phoneticPr fontId="4" type="noConversion"/>
  </si>
  <si>
    <t xml:space="preserve"> 1.시설물수리(보조금)</t>
    <phoneticPr fontId="4" type="noConversion"/>
  </si>
  <si>
    <t xml:space="preserve"> 1.차량정비비(후원이월금)</t>
    <phoneticPr fontId="4" type="noConversion"/>
  </si>
  <si>
    <t xml:space="preserve"> 1.차량유류비(후원금)</t>
    <phoneticPr fontId="4" type="noConversion"/>
  </si>
  <si>
    <t>1.공동체프로그램진행비(보조금)</t>
    <phoneticPr fontId="4" type="noConversion"/>
  </si>
  <si>
    <t>4.시설장직책수당
(전입금 500,000)
(이월전입금 100,000)</t>
    <phoneticPr fontId="4" type="noConversion"/>
  </si>
  <si>
    <t xml:space="preserve">1.특기적성,학습지원(보조금) </t>
    <phoneticPr fontId="4" type="noConversion"/>
  </si>
  <si>
    <t xml:space="preserve"> 2.문화생활체험비(외부체험비)(보조금)</t>
    <phoneticPr fontId="4" type="noConversion"/>
  </si>
  <si>
    <t>5.심리치료재료및진행비
(보조금1,000,000)
(지정후원금  900,000)</t>
    <phoneticPr fontId="4" type="noConversion"/>
  </si>
  <si>
    <t>4. 직책수당</t>
    <phoneticPr fontId="4" type="noConversion"/>
  </si>
  <si>
    <t>업무추진비</t>
    <phoneticPr fontId="4" type="noConversion"/>
  </si>
  <si>
    <t>기관운영비</t>
    <phoneticPr fontId="4" type="noConversion"/>
  </si>
  <si>
    <t>회의비</t>
    <phoneticPr fontId="4" type="noConversion"/>
  </si>
  <si>
    <t>1. 기관운영비(후원금)</t>
    <phoneticPr fontId="4" type="noConversion"/>
  </si>
  <si>
    <t>2017년</t>
    <phoneticPr fontId="4" type="noConversion"/>
  </si>
  <si>
    <t>3. 사업비</t>
    <phoneticPr fontId="4" type="noConversion"/>
  </si>
  <si>
    <t xml:space="preserve"> </t>
    <phoneticPr fontId="4" type="noConversion"/>
  </si>
  <si>
    <t xml:space="preserve"> 1.퇴직적립금
(보조금 2,453,000)
(전입금 5,377,167)</t>
    <phoneticPr fontId="4" type="noConversion"/>
  </si>
  <si>
    <t>예산(a)</t>
    <phoneticPr fontId="4" type="noConversion"/>
  </si>
  <si>
    <t>추경 산출내역</t>
    <phoneticPr fontId="4" type="noConversion"/>
  </si>
  <si>
    <t>2017년</t>
    <phoneticPr fontId="4" type="noConversion"/>
  </si>
  <si>
    <t>예산 산출내역(참고용) 출력시 셀감춤</t>
    <phoneticPr fontId="4" type="noConversion"/>
  </si>
  <si>
    <t>(단위 : 천원)</t>
    <phoneticPr fontId="4" type="noConversion"/>
  </si>
  <si>
    <t>=</t>
    <phoneticPr fontId="4" type="noConversion"/>
  </si>
  <si>
    <t>=</t>
    <phoneticPr fontId="4" type="noConversion"/>
  </si>
  <si>
    <t>=</t>
    <phoneticPr fontId="4" type="noConversion"/>
  </si>
  <si>
    <t xml:space="preserve">2017년 </t>
    <phoneticPr fontId="4" type="noConversion"/>
  </si>
  <si>
    <t>예산(a)</t>
    <phoneticPr fontId="4" type="noConversion"/>
  </si>
  <si>
    <t>추경(b)</t>
    <phoneticPr fontId="4" type="noConversion"/>
  </si>
  <si>
    <t>◎ 2017년 추가경정예산 세입명세서</t>
    <phoneticPr fontId="4" type="noConversion"/>
  </si>
  <si>
    <t>◎ 2017년 추가경졍예산 세출명세서</t>
    <phoneticPr fontId="4" type="noConversion"/>
  </si>
  <si>
    <t xml:space="preserve"> ◎ 2017년도 추가경정예산 -세입·세출 총괄표</t>
    <phoneticPr fontId="4" type="noConversion"/>
  </si>
  <si>
    <t>예산(a)</t>
    <phoneticPr fontId="4" type="noConversion"/>
  </si>
  <si>
    <t>추경(b)</t>
    <phoneticPr fontId="4" type="noConversion"/>
  </si>
  <si>
    <t>예산대비(b-a)</t>
    <phoneticPr fontId="4" type="noConversion"/>
  </si>
  <si>
    <t>예산대비(b-a)</t>
    <phoneticPr fontId="4" type="noConversion"/>
  </si>
  <si>
    <t xml:space="preserve"> - 2호봉(15개월) </t>
    <phoneticPr fontId="4" type="noConversion"/>
  </si>
  <si>
    <t xml:space="preserve"> - 1호봉(9개월)</t>
    <phoneticPr fontId="4" type="noConversion"/>
  </si>
  <si>
    <t>1. 기관운영비(후원이월금)</t>
    <phoneticPr fontId="4" type="noConversion"/>
  </si>
  <si>
    <t>4.상해및실손&amp;여행배상책임공제(보조금)</t>
    <phoneticPr fontId="4" type="noConversion"/>
  </si>
  <si>
    <t xml:space="preserve"> 3.쉼터아동선진지견학(후원이월금)</t>
    <phoneticPr fontId="4" type="noConversion"/>
  </si>
  <si>
    <t>명</t>
    <phoneticPr fontId="4" type="noConversion"/>
  </si>
  <si>
    <t xml:space="preserve"> 2.문화생활체험비
(보조금1,200,000)
(후원금1,200,000)</t>
    <phoneticPr fontId="4" type="noConversion"/>
  </si>
  <si>
    <t xml:space="preserve"> 1.행사비(생일,명절)
(보조금 450,000)
(지정후원금 300,000)</t>
    <phoneticPr fontId="4" type="noConversion"/>
  </si>
  <si>
    <t>1.국민연금(전입금)(이월금 321,390)</t>
    <phoneticPr fontId="4" type="noConversion"/>
  </si>
  <si>
    <t>2.건강보험(전입금)(이월금 230,930)</t>
    <phoneticPr fontId="4" type="noConversion"/>
  </si>
  <si>
    <t>2.직원교육비
(보조금 600,000)
(전입금 1,000,000)</t>
    <phoneticPr fontId="4" type="noConversion"/>
  </si>
  <si>
    <t>4.시설장직책수당
(전입금 550,000)
(이월전입금 50,000)</t>
    <phoneticPr fontId="4" type="noConversion"/>
  </si>
  <si>
    <t xml:space="preserve"> 1.퇴직적립금
(보조금 2,156,000)
(전입금 5,698,916)</t>
    <phoneticPr fontId="4" type="noConversion"/>
  </si>
  <si>
    <t>1.피복비
(보조금 2,400,000)
(후원금 300,000)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</si>
</sst>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_-* #,##0.000_-;\-* #,##0.000_-;_-* &quot;-&quot;_-;_-@_-"/>
    <numFmt numFmtId="178" formatCode="0.0%"/>
    <numFmt numFmtId="179" formatCode="0_);[Red]\(0\)"/>
    <numFmt numFmtId="180" formatCode="0_ "/>
    <numFmt numFmtId="181" formatCode="#,##0.000_ "/>
    <numFmt numFmtId="182" formatCode="0.000_ "/>
    <numFmt numFmtId="183" formatCode="_(* #,##0_);_(* \(#,##0\);_(* &quot;-&quot;_);_(@_)"/>
    <numFmt numFmtId="184" formatCode="_(* #,##0.00_);_(* \(#,##0.00\);_(* &quot;-&quot;??_);_(@_)"/>
    <numFmt numFmtId="185" formatCode="_-* #,##0_-;\-* #,##0_-;_-* &quot;-&quot;??_-;_-@_-"/>
  </numFmts>
  <fonts count="65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b/>
      <sz val="9"/>
      <name val="맑은 고딕"/>
      <family val="3"/>
      <charset val="129"/>
    </font>
    <font>
      <sz val="9"/>
      <name val="돋움"/>
      <family val="3"/>
      <charset val="129"/>
    </font>
    <font>
      <sz val="10"/>
      <name val="Arial"/>
      <family val="2"/>
    </font>
    <font>
      <sz val="9"/>
      <name val="나눔고딕"/>
      <family val="3"/>
      <charset val="129"/>
    </font>
    <font>
      <b/>
      <sz val="9"/>
      <name val="나눔고딕"/>
      <family val="3"/>
      <charset val="129"/>
    </font>
    <font>
      <sz val="8"/>
      <name val="나눔고딕"/>
      <family val="3"/>
      <charset val="129"/>
    </font>
    <font>
      <b/>
      <sz val="8"/>
      <name val="나눔고딕"/>
      <family val="3"/>
      <charset val="129"/>
    </font>
    <font>
      <b/>
      <sz val="16"/>
      <name val="나눔고딕"/>
      <family val="3"/>
      <charset val="129"/>
    </font>
    <font>
      <sz val="10"/>
      <name val="나눔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rgb="FFFF0000"/>
      <name val="나눔고딕"/>
      <family val="3"/>
      <charset val="129"/>
    </font>
    <font>
      <sz val="11"/>
      <name val="나눔고딕"/>
      <family val="3"/>
      <charset val="129"/>
    </font>
    <font>
      <b/>
      <sz val="10"/>
      <name val="나눔고딕"/>
      <family val="3"/>
      <charset val="129"/>
    </font>
    <font>
      <sz val="9"/>
      <name val="맑은 고딕"/>
      <family val="3"/>
      <charset val="129"/>
      <scheme val="minor"/>
    </font>
    <font>
      <b/>
      <sz val="11"/>
      <name val="나눔고딕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5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i/>
      <sz val="11"/>
      <color indexed="23"/>
      <name val="Calibri"/>
      <family val="2"/>
    </font>
    <font>
      <b/>
      <sz val="11"/>
      <color indexed="9"/>
      <name val="Calibri"/>
      <family val="2"/>
    </font>
    <font>
      <sz val="11"/>
      <color indexed="8"/>
      <name val="나눔고딕"/>
      <family val="3"/>
      <charset val="129"/>
    </font>
    <font>
      <sz val="11"/>
      <color indexed="52"/>
      <name val="Calibri"/>
      <family val="2"/>
    </font>
    <font>
      <b/>
      <sz val="11"/>
      <color indexed="8"/>
      <name val="Calibri"/>
      <family val="2"/>
    </font>
    <font>
      <sz val="11"/>
      <color indexed="62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8"/>
      <color indexed="56"/>
      <name val="Cambria"/>
      <family val="1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sz val="11"/>
      <color theme="1"/>
      <name val="맑은 고딕"/>
      <family val="3"/>
      <scheme val="minor"/>
    </font>
    <font>
      <sz val="11"/>
      <color theme="1"/>
      <name val="나눔고딕"/>
      <family val="3"/>
      <charset val="129"/>
    </font>
    <font>
      <u/>
      <sz val="11"/>
      <color theme="10"/>
      <name val="나눔고딕"/>
      <family val="3"/>
      <charset val="129"/>
    </font>
    <font>
      <sz val="8"/>
      <name val="맑은 고딕"/>
      <family val="3"/>
      <charset val="129"/>
      <scheme val="minor"/>
    </font>
    <font>
      <sz val="8"/>
      <color rgb="FFFF0000"/>
      <name val="나눔고딕"/>
      <family val="3"/>
      <charset val="129"/>
    </font>
    <font>
      <sz val="9"/>
      <color rgb="FFFF0000"/>
      <name val="맑은 고딕"/>
      <family val="3"/>
      <charset val="129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6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76"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41" fontId="26" fillId="0" borderId="0" applyFont="0" applyFill="0" applyBorder="0" applyAlignment="0" applyProtection="0"/>
    <xf numFmtId="0" fontId="26" fillId="0" borderId="0"/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" fillId="21" borderId="2" applyNumberFormat="0" applyFont="0" applyAlignment="0" applyProtection="0">
      <alignment vertical="center"/>
    </xf>
    <xf numFmtId="9" fontId="3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3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3" borderId="3" applyNumberFormat="0" applyAlignment="0" applyProtection="0">
      <alignment vertical="center"/>
    </xf>
    <xf numFmtId="41" fontId="3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183" fontId="26" fillId="0" borderId="0" applyFont="0" applyFill="0" applyBorder="0" applyAlignment="0" applyProtection="0"/>
    <xf numFmtId="41" fontId="3" fillId="0" borderId="0" applyFont="0" applyFill="0" applyBorder="0" applyAlignment="0" applyProtection="0"/>
    <xf numFmtId="183" fontId="26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33" fillId="0" borderId="0">
      <alignment vertical="center"/>
    </xf>
    <xf numFmtId="0" fontId="26" fillId="0" borderId="0"/>
    <xf numFmtId="0" fontId="5" fillId="0" borderId="0">
      <alignment vertical="center"/>
    </xf>
    <xf numFmtId="0" fontId="3" fillId="0" borderId="0">
      <alignment vertical="center"/>
    </xf>
    <xf numFmtId="0" fontId="26" fillId="0" borderId="0"/>
    <xf numFmtId="0" fontId="3" fillId="0" borderId="0"/>
    <xf numFmtId="0" fontId="3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41" fillId="2" borderId="0" applyNumberFormat="0" applyBorder="0" applyAlignment="0" applyProtection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1" fillId="3" borderId="0" applyNumberFormat="0" applyBorder="0" applyAlignment="0" applyProtection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1" fillId="4" borderId="0" applyNumberFormat="0" applyBorder="0" applyAlignment="0" applyProtection="0"/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1" fillId="5" borderId="0" applyNumberFormat="0" applyBorder="0" applyAlignment="0" applyProtection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1" fillId="6" borderId="0" applyNumberFormat="0" applyBorder="0" applyAlignment="0" applyProtection="0"/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1" fillId="7" borderId="0" applyNumberFormat="0" applyBorder="0" applyAlignment="0" applyProtection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/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1" fillId="5" borderId="0" applyNumberFormat="0" applyBorder="0" applyAlignment="0" applyProtection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1" fillId="8" borderId="0" applyNumberFormat="0" applyBorder="0" applyAlignment="0" applyProtection="0"/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1" fillId="11" borderId="0" applyNumberFormat="0" applyBorder="0" applyAlignment="0" applyProtection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2" fillId="9" borderId="0" applyNumberFormat="0" applyBorder="0" applyAlignment="0" applyProtection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/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2" fillId="13" borderId="0" applyNumberFormat="0" applyBorder="0" applyAlignment="0" applyProtection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/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2" fillId="13" borderId="0" applyNumberFormat="0" applyBorder="0" applyAlignment="0" applyProtection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2" fillId="19" borderId="0" applyNumberFormat="0" applyBorder="0" applyAlignment="0" applyProtection="0"/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4" fillId="20" borderId="1" applyNumberFormat="0" applyAlignment="0" applyProtection="0"/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45" fillId="3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1" fillId="21" borderId="2" applyNumberFormat="0" applyFont="0" applyAlignment="0" applyProtection="0"/>
    <xf numFmtId="0" fontId="3" fillId="21" borderId="2" applyNumberFormat="0" applyFont="0" applyAlignment="0" applyProtection="0">
      <alignment vertical="center"/>
    </xf>
    <xf numFmtId="0" fontId="3" fillId="21" borderId="2" applyNumberFormat="0" applyFont="0" applyAlignment="0" applyProtection="0">
      <alignment vertical="center"/>
    </xf>
    <xf numFmtId="0" fontId="3" fillId="21" borderId="2" applyNumberFormat="0" applyFont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46" fillId="22" borderId="0" applyNumberFormat="0" applyBorder="0" applyAlignment="0" applyProtection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8" fillId="23" borderId="3" applyNumberFormat="0" applyAlignment="0" applyProtection="0"/>
    <xf numFmtId="0" fontId="12" fillId="23" borderId="3" applyNumberFormat="0" applyAlignment="0" applyProtection="0">
      <alignment vertical="center"/>
    </xf>
    <xf numFmtId="0" fontId="12" fillId="23" borderId="3" applyNumberFormat="0" applyAlignment="0" applyProtection="0">
      <alignment vertical="center"/>
    </xf>
    <xf numFmtId="0" fontId="12" fillId="23" borderId="3" applyNumberFormat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183" fontId="26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184" fontId="3" fillId="0" borderId="0" applyFont="0" applyFill="0" applyBorder="0" applyAlignment="0" applyProtection="0">
      <alignment vertical="center"/>
    </xf>
    <xf numFmtId="0" fontId="50" fillId="0" borderId="4" applyNumberFormat="0" applyFill="0" applyAlignment="0" applyProtection="0"/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1" fillId="0" borderId="5" applyNumberFormat="0" applyFill="0" applyAlignment="0" applyProtection="0"/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52" fillId="7" borderId="1" applyNumberFormat="0" applyAlignment="0" applyProtection="0"/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53" fillId="0" borderId="6" applyNumberFormat="0" applyFill="0" applyAlignment="0" applyProtection="0"/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4" fillId="0" borderId="7" applyNumberFormat="0" applyFill="0" applyAlignment="0" applyProtection="0"/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5" fillId="0" borderId="8" applyNumberFormat="0" applyFill="0" applyAlignment="0" applyProtection="0"/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5" fillId="0" borderId="0" applyNumberForma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7" fillId="4" borderId="0" applyNumberFormat="0" applyBorder="0" applyAlignment="0" applyProtection="0"/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58" fillId="20" borderId="9" applyNumberFormat="0" applyAlignment="0" applyProtection="0"/>
    <xf numFmtId="0" fontId="21" fillId="20" borderId="9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58" fillId="20" borderId="9" applyNumberFormat="0" applyAlignment="0" applyProtection="0"/>
    <xf numFmtId="0" fontId="21" fillId="20" borderId="9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0" fontId="26" fillId="0" borderId="0"/>
    <xf numFmtId="0" fontId="3" fillId="0" borderId="0">
      <alignment vertical="center"/>
    </xf>
    <xf numFmtId="0" fontId="3" fillId="0" borderId="0"/>
    <xf numFmtId="0" fontId="59" fillId="0" borderId="0">
      <alignment vertical="center"/>
    </xf>
    <xf numFmtId="0" fontId="59" fillId="0" borderId="0">
      <alignment vertical="center"/>
    </xf>
    <xf numFmtId="0" fontId="5" fillId="0" borderId="0">
      <alignment vertical="center"/>
    </xf>
    <xf numFmtId="0" fontId="59" fillId="0" borderId="0">
      <alignment vertical="center"/>
    </xf>
    <xf numFmtId="0" fontId="26" fillId="0" borderId="0"/>
    <xf numFmtId="0" fontId="59" fillId="0" borderId="0">
      <alignment vertical="center"/>
    </xf>
    <xf numFmtId="0" fontId="59" fillId="0" borderId="0">
      <alignment vertical="center"/>
    </xf>
    <xf numFmtId="0" fontId="3" fillId="0" borderId="0">
      <alignment vertical="center"/>
    </xf>
    <xf numFmtId="0" fontId="3" fillId="0" borderId="0"/>
    <xf numFmtId="0" fontId="59" fillId="0" borderId="0">
      <alignment vertical="center"/>
    </xf>
    <xf numFmtId="0" fontId="26" fillId="0" borderId="0"/>
    <xf numFmtId="0" fontId="3" fillId="0" borderId="0"/>
    <xf numFmtId="0" fontId="60" fillId="0" borderId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21" fillId="20" borderId="9" applyNumberFormat="0" applyAlignment="0" applyProtection="0">
      <alignment vertical="center"/>
    </xf>
    <xf numFmtId="0" fontId="58" fillId="20" borderId="9" applyNumberFormat="0" applyAlignment="0" applyProtection="0"/>
    <xf numFmtId="0" fontId="21" fillId="20" borderId="9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834">
    <xf numFmtId="0" fontId="0" fillId="0" borderId="0" xfId="0"/>
    <xf numFmtId="0" fontId="24" fillId="24" borderId="0" xfId="0" applyFont="1" applyFill="1" applyBorder="1" applyAlignment="1">
      <alignment horizontal="right" vertical="center"/>
    </xf>
    <xf numFmtId="9" fontId="24" fillId="24" borderId="0" xfId="0" applyNumberFormat="1" applyFont="1" applyFill="1" applyBorder="1" applyAlignment="1">
      <alignment horizontal="right" vertical="center"/>
    </xf>
    <xf numFmtId="0" fontId="24" fillId="24" borderId="0" xfId="0" applyFont="1" applyFill="1" applyBorder="1" applyAlignment="1">
      <alignment horizontal="center" vertical="center"/>
    </xf>
    <xf numFmtId="0" fontId="24" fillId="24" borderId="0" xfId="0" applyFont="1" applyFill="1"/>
    <xf numFmtId="41" fontId="24" fillId="24" borderId="0" xfId="38" applyFont="1" applyFill="1" applyBorder="1" applyAlignment="1">
      <alignment horizontal="right" vertical="center"/>
    </xf>
    <xf numFmtId="0" fontId="23" fillId="24" borderId="0" xfId="0" applyFont="1" applyFill="1" applyAlignment="1">
      <alignment horizontal="center" vertical="center"/>
    </xf>
    <xf numFmtId="0" fontId="23" fillId="24" borderId="0" xfId="0" applyFont="1" applyFill="1"/>
    <xf numFmtId="0" fontId="23" fillId="0" borderId="0" xfId="0" applyFont="1" applyFill="1" applyBorder="1" applyAlignment="1">
      <alignment horizontal="center" vertical="center"/>
    </xf>
    <xf numFmtId="0" fontId="23" fillId="24" borderId="0" xfId="0" applyFont="1" applyFill="1" applyBorder="1" applyAlignment="1">
      <alignment horizontal="center" vertical="center"/>
    </xf>
    <xf numFmtId="0" fontId="23" fillId="25" borderId="0" xfId="0" applyFont="1" applyFill="1" applyBorder="1" applyAlignment="1">
      <alignment horizontal="center" vertical="center"/>
    </xf>
    <xf numFmtId="41" fontId="23" fillId="25" borderId="0" xfId="38" applyFont="1" applyFill="1" applyBorder="1" applyAlignment="1">
      <alignment horizontal="right" vertical="center"/>
    </xf>
    <xf numFmtId="41" fontId="23" fillId="25" borderId="0" xfId="38" applyFont="1" applyFill="1" applyBorder="1" applyAlignment="1">
      <alignment horizontal="center" vertical="center"/>
    </xf>
    <xf numFmtId="0" fontId="25" fillId="0" borderId="0" xfId="0" applyFont="1"/>
    <xf numFmtId="0" fontId="23" fillId="25" borderId="0" xfId="0" applyFont="1" applyFill="1" applyBorder="1"/>
    <xf numFmtId="0" fontId="28" fillId="24" borderId="0" xfId="0" applyFont="1" applyFill="1" applyBorder="1" applyAlignment="1">
      <alignment horizontal="center" vertical="center"/>
    </xf>
    <xf numFmtId="41" fontId="24" fillId="24" borderId="0" xfId="38" applyFont="1" applyFill="1" applyAlignment="1">
      <alignment horizontal="right" vertical="center"/>
    </xf>
    <xf numFmtId="9" fontId="24" fillId="24" borderId="0" xfId="31" applyNumberFormat="1" applyFont="1" applyFill="1" applyAlignment="1">
      <alignment horizontal="right" vertical="center"/>
    </xf>
    <xf numFmtId="41" fontId="24" fillId="24" borderId="0" xfId="38" applyFont="1" applyFill="1" applyBorder="1" applyAlignment="1">
      <alignment horizontal="center" vertical="center"/>
    </xf>
    <xf numFmtId="0" fontId="24" fillId="24" borderId="0" xfId="0" applyFont="1" applyFill="1" applyBorder="1" applyAlignment="1">
      <alignment horizontal="center" vertical="center" shrinkToFit="1"/>
    </xf>
    <xf numFmtId="0" fontId="24" fillId="24" borderId="0" xfId="0" applyFont="1" applyFill="1" applyAlignment="1">
      <alignment vertical="center"/>
    </xf>
    <xf numFmtId="0" fontId="23" fillId="24" borderId="0" xfId="0" applyFont="1" applyFill="1" applyBorder="1" applyAlignment="1"/>
    <xf numFmtId="41" fontId="23" fillId="24" borderId="0" xfId="38" applyFont="1" applyFill="1" applyBorder="1" applyAlignment="1">
      <alignment shrinkToFit="1"/>
    </xf>
    <xf numFmtId="41" fontId="24" fillId="24" borderId="0" xfId="38" applyNumberFormat="1" applyFont="1" applyFill="1" applyBorder="1" applyAlignment="1">
      <alignment horizontal="center" vertical="center"/>
    </xf>
    <xf numFmtId="0" fontId="23" fillId="25" borderId="0" xfId="0" applyFont="1" applyFill="1"/>
    <xf numFmtId="0" fontId="23" fillId="25" borderId="0" xfId="0" applyFont="1" applyFill="1" applyAlignment="1">
      <alignment vertical="center"/>
    </xf>
    <xf numFmtId="41" fontId="23" fillId="25" borderId="0" xfId="38" applyFont="1" applyFill="1"/>
    <xf numFmtId="41" fontId="23" fillId="25" borderId="0" xfId="38" applyFont="1" applyFill="1" applyAlignment="1">
      <alignment vertical="center"/>
    </xf>
    <xf numFmtId="0" fontId="23" fillId="25" borderId="0" xfId="0" applyFont="1" applyFill="1" applyBorder="1" applyAlignment="1">
      <alignment vertical="center"/>
    </xf>
    <xf numFmtId="41" fontId="23" fillId="25" borderId="0" xfId="38" applyFont="1" applyFill="1" applyBorder="1" applyAlignment="1">
      <alignment vertical="center" shrinkToFit="1"/>
    </xf>
    <xf numFmtId="41" fontId="23" fillId="25" borderId="0" xfId="38" applyFont="1" applyFill="1" applyBorder="1" applyAlignment="1">
      <alignment horizontal="right"/>
    </xf>
    <xf numFmtId="9" fontId="23" fillId="25" borderId="0" xfId="31" applyNumberFormat="1" applyFont="1" applyFill="1" applyBorder="1" applyAlignment="1">
      <alignment horizontal="right"/>
    </xf>
    <xf numFmtId="0" fontId="23" fillId="25" borderId="0" xfId="0" applyFont="1" applyFill="1" applyBorder="1" applyAlignment="1">
      <alignment horizontal="right"/>
    </xf>
    <xf numFmtId="0" fontId="23" fillId="25" borderId="0" xfId="0" applyFont="1" applyFill="1" applyBorder="1" applyAlignment="1">
      <alignment horizontal="center" shrinkToFit="1"/>
    </xf>
    <xf numFmtId="41" fontId="23" fillId="25" borderId="0" xfId="38" applyFont="1" applyFill="1" applyBorder="1" applyAlignment="1">
      <alignment horizontal="center"/>
    </xf>
    <xf numFmtId="0" fontId="28" fillId="25" borderId="0" xfId="0" applyFont="1" applyFill="1" applyBorder="1" applyAlignment="1">
      <alignment horizontal="left" vertical="center" shrinkToFit="1"/>
    </xf>
    <xf numFmtId="41" fontId="28" fillId="24" borderId="0" xfId="38" applyFont="1" applyFill="1" applyBorder="1" applyAlignment="1">
      <alignment horizontal="right" vertical="center"/>
    </xf>
    <xf numFmtId="41" fontId="28" fillId="24" borderId="0" xfId="38" applyFont="1" applyFill="1" applyBorder="1" applyAlignment="1">
      <alignment horizontal="center" vertical="center"/>
    </xf>
    <xf numFmtId="41" fontId="28" fillId="24" borderId="0" xfId="38" applyNumberFormat="1" applyFont="1" applyFill="1" applyBorder="1" applyAlignment="1">
      <alignment horizontal="center" vertical="center"/>
    </xf>
    <xf numFmtId="41" fontId="27" fillId="25" borderId="0" xfId="38" applyFont="1" applyFill="1" applyBorder="1" applyAlignment="1">
      <alignment horizontal="right" vertical="center"/>
    </xf>
    <xf numFmtId="0" fontId="23" fillId="24" borderId="0" xfId="0" applyFont="1" applyFill="1" applyBorder="1" applyAlignment="1">
      <alignment horizontal="left" vertical="center"/>
    </xf>
    <xf numFmtId="181" fontId="23" fillId="24" borderId="0" xfId="38" applyNumberFormat="1" applyFont="1" applyFill="1" applyBorder="1" applyAlignment="1">
      <alignment horizontal="left" vertical="center" wrapText="1"/>
    </xf>
    <xf numFmtId="9" fontId="23" fillId="24" borderId="0" xfId="0" applyNumberFormat="1" applyFont="1" applyFill="1" applyBorder="1" applyAlignment="1">
      <alignment horizontal="center" vertical="center"/>
    </xf>
    <xf numFmtId="41" fontId="23" fillId="24" borderId="0" xfId="38" applyNumberFormat="1" applyFont="1" applyFill="1" applyBorder="1" applyAlignment="1">
      <alignment horizontal="center" vertical="center"/>
    </xf>
    <xf numFmtId="41" fontId="23" fillId="24" borderId="0" xfId="38" applyFont="1" applyFill="1" applyBorder="1" applyAlignment="1">
      <alignment horizontal="left" vertical="center" wrapText="1"/>
    </xf>
    <xf numFmtId="41" fontId="29" fillId="25" borderId="26" xfId="38" applyFont="1" applyFill="1" applyBorder="1" applyAlignment="1">
      <alignment horizontal="left" vertical="center"/>
    </xf>
    <xf numFmtId="41" fontId="29" fillId="25" borderId="19" xfId="38" applyFont="1" applyFill="1" applyBorder="1" applyAlignment="1">
      <alignment horizontal="right" vertical="center"/>
    </xf>
    <xf numFmtId="41" fontId="29" fillId="25" borderId="19" xfId="38" quotePrefix="1" applyFont="1" applyFill="1" applyBorder="1" applyAlignment="1">
      <alignment horizontal="center" vertical="center"/>
    </xf>
    <xf numFmtId="41" fontId="29" fillId="25" borderId="19" xfId="38" quotePrefix="1" applyNumberFormat="1" applyFont="1" applyFill="1" applyBorder="1" applyAlignment="1">
      <alignment horizontal="center" vertical="center"/>
    </xf>
    <xf numFmtId="41" fontId="29" fillId="25" borderId="19" xfId="38" applyFont="1" applyFill="1" applyBorder="1" applyAlignment="1">
      <alignment horizontal="center" vertical="center"/>
    </xf>
    <xf numFmtId="0" fontId="29" fillId="25" borderId="19" xfId="0" applyFont="1" applyFill="1" applyBorder="1" applyAlignment="1">
      <alignment horizontal="center" vertical="center"/>
    </xf>
    <xf numFmtId="41" fontId="29" fillId="25" borderId="27" xfId="38" applyFont="1" applyFill="1" applyBorder="1" applyAlignment="1">
      <alignment horizontal="right" vertical="center"/>
    </xf>
    <xf numFmtId="41" fontId="29" fillId="25" borderId="28" xfId="38" applyFont="1" applyFill="1" applyBorder="1" applyAlignment="1">
      <alignment horizontal="left" vertical="center"/>
    </xf>
    <xf numFmtId="41" fontId="29" fillId="25" borderId="29" xfId="38" applyFont="1" applyFill="1" applyBorder="1" applyAlignment="1">
      <alignment horizontal="right" vertical="center"/>
    </xf>
    <xf numFmtId="41" fontId="29" fillId="24" borderId="29" xfId="38" quotePrefix="1" applyFont="1" applyFill="1" applyBorder="1" applyAlignment="1">
      <alignment horizontal="center" vertical="center"/>
    </xf>
    <xf numFmtId="41" fontId="29" fillId="24" borderId="29" xfId="38" applyFont="1" applyFill="1" applyBorder="1" applyAlignment="1">
      <alignment horizontal="center" vertical="center"/>
    </xf>
    <xf numFmtId="0" fontId="29" fillId="25" borderId="29" xfId="0" applyFont="1" applyFill="1" applyBorder="1" applyAlignment="1">
      <alignment horizontal="center" vertical="center"/>
    </xf>
    <xf numFmtId="41" fontId="29" fillId="25" borderId="29" xfId="38" applyNumberFormat="1" applyFont="1" applyFill="1" applyBorder="1" applyAlignment="1">
      <alignment horizontal="center" vertical="center"/>
    </xf>
    <xf numFmtId="41" fontId="29" fillId="25" borderId="21" xfId="38" applyFont="1" applyFill="1" applyBorder="1" applyAlignment="1">
      <alignment horizontal="right" vertical="center"/>
    </xf>
    <xf numFmtId="41" fontId="29" fillId="25" borderId="21" xfId="38" quotePrefix="1" applyFont="1" applyFill="1" applyBorder="1" applyAlignment="1">
      <alignment horizontal="center" vertical="center"/>
    </xf>
    <xf numFmtId="41" fontId="29" fillId="25" borderId="21" xfId="38" applyNumberFormat="1" applyFont="1" applyFill="1" applyBorder="1" applyAlignment="1">
      <alignment horizontal="center" vertical="center"/>
    </xf>
    <xf numFmtId="41" fontId="29" fillId="25" borderId="21" xfId="38" applyFont="1" applyFill="1" applyBorder="1" applyAlignment="1">
      <alignment horizontal="center" vertical="center"/>
    </xf>
    <xf numFmtId="0" fontId="29" fillId="25" borderId="21" xfId="0" applyFont="1" applyFill="1" applyBorder="1" applyAlignment="1">
      <alignment horizontal="center" vertical="center"/>
    </xf>
    <xf numFmtId="41" fontId="29" fillId="25" borderId="19" xfId="38" applyNumberFormat="1" applyFont="1" applyFill="1" applyBorder="1" applyAlignment="1">
      <alignment horizontal="center" vertical="center"/>
    </xf>
    <xf numFmtId="42" fontId="29" fillId="25" borderId="26" xfId="0" applyNumberFormat="1" applyFont="1" applyFill="1" applyBorder="1" applyAlignment="1">
      <alignment horizontal="left" vertical="center"/>
    </xf>
    <xf numFmtId="42" fontId="29" fillId="25" borderId="28" xfId="0" applyNumberFormat="1" applyFont="1" applyFill="1" applyBorder="1" applyAlignment="1">
      <alignment horizontal="left" vertical="center"/>
    </xf>
    <xf numFmtId="41" fontId="29" fillId="25" borderId="29" xfId="38" quotePrefix="1" applyFont="1" applyFill="1" applyBorder="1" applyAlignment="1">
      <alignment horizontal="right" vertical="center"/>
    </xf>
    <xf numFmtId="41" fontId="29" fillId="25" borderId="29" xfId="38" quotePrefix="1" applyFont="1" applyFill="1" applyBorder="1" applyAlignment="1">
      <alignment horizontal="center" vertical="center"/>
    </xf>
    <xf numFmtId="41" fontId="29" fillId="25" borderId="29" xfId="38" applyFont="1" applyFill="1" applyBorder="1" applyAlignment="1">
      <alignment horizontal="center" vertical="center"/>
    </xf>
    <xf numFmtId="41" fontId="29" fillId="25" borderId="30" xfId="38" applyFont="1" applyFill="1" applyBorder="1" applyAlignment="1">
      <alignment horizontal="right" vertical="center"/>
    </xf>
    <xf numFmtId="42" fontId="29" fillId="25" borderId="31" xfId="0" applyNumberFormat="1" applyFont="1" applyFill="1" applyBorder="1" applyAlignment="1">
      <alignment horizontal="left" vertical="center"/>
    </xf>
    <xf numFmtId="41" fontId="29" fillId="25" borderId="21" xfId="38" quotePrefix="1" applyFont="1" applyFill="1" applyBorder="1" applyAlignment="1">
      <alignment horizontal="right" vertical="center"/>
    </xf>
    <xf numFmtId="41" fontId="29" fillId="25" borderId="32" xfId="38" applyFont="1" applyFill="1" applyBorder="1" applyAlignment="1">
      <alignment horizontal="right" vertical="center"/>
    </xf>
    <xf numFmtId="41" fontId="29" fillId="25" borderId="22" xfId="38" applyFont="1" applyFill="1" applyBorder="1" applyAlignment="1">
      <alignment horizontal="center" vertical="center"/>
    </xf>
    <xf numFmtId="41" fontId="29" fillId="25" borderId="31" xfId="38" applyFont="1" applyFill="1" applyBorder="1" applyAlignment="1">
      <alignment horizontal="left" vertical="center"/>
    </xf>
    <xf numFmtId="41" fontId="29" fillId="0" borderId="12" xfId="38" applyFont="1" applyFill="1" applyBorder="1" applyAlignment="1">
      <alignment vertical="center"/>
    </xf>
    <xf numFmtId="41" fontId="29" fillId="0" borderId="12" xfId="38" applyNumberFormat="1" applyFont="1" applyFill="1" applyBorder="1" applyAlignment="1">
      <alignment vertical="center"/>
    </xf>
    <xf numFmtId="41" fontId="29" fillId="0" borderId="12" xfId="38" quotePrefix="1" applyNumberFormat="1" applyFont="1" applyFill="1" applyBorder="1" applyAlignment="1">
      <alignment horizontal="center" vertical="center"/>
    </xf>
    <xf numFmtId="41" fontId="29" fillId="0" borderId="12" xfId="38" applyFont="1" applyFill="1" applyBorder="1" applyAlignment="1">
      <alignment horizontal="center" vertical="center"/>
    </xf>
    <xf numFmtId="41" fontId="29" fillId="0" borderId="22" xfId="38" applyFont="1" applyFill="1" applyBorder="1" applyAlignment="1">
      <alignment horizontal="center" vertical="center"/>
    </xf>
    <xf numFmtId="41" fontId="29" fillId="0" borderId="20" xfId="38" applyFont="1" applyFill="1" applyBorder="1" applyAlignment="1">
      <alignment horizontal="right" vertical="center"/>
    </xf>
    <xf numFmtId="41" fontId="29" fillId="25" borderId="12" xfId="38" quotePrefix="1" applyFont="1" applyFill="1" applyBorder="1" applyAlignment="1">
      <alignment horizontal="center" vertical="center"/>
    </xf>
    <xf numFmtId="41" fontId="29" fillId="25" borderId="12" xfId="38" quotePrefix="1" applyNumberFormat="1" applyFont="1" applyFill="1" applyBorder="1" applyAlignment="1">
      <alignment horizontal="center" vertical="center"/>
    </xf>
    <xf numFmtId="0" fontId="29" fillId="25" borderId="12" xfId="0" applyFont="1" applyFill="1" applyBorder="1" applyAlignment="1">
      <alignment horizontal="center" vertical="center"/>
    </xf>
    <xf numFmtId="41" fontId="29" fillId="25" borderId="12" xfId="38" applyNumberFormat="1" applyFont="1" applyFill="1" applyBorder="1" applyAlignment="1">
      <alignment horizontal="center" vertical="center"/>
    </xf>
    <xf numFmtId="41" fontId="29" fillId="25" borderId="12" xfId="38" applyFont="1" applyFill="1" applyBorder="1" applyAlignment="1">
      <alignment horizontal="center" vertical="center"/>
    </xf>
    <xf numFmtId="41" fontId="29" fillId="25" borderId="20" xfId="38" applyFont="1" applyFill="1" applyBorder="1" applyAlignment="1">
      <alignment horizontal="right" vertical="center"/>
    </xf>
    <xf numFmtId="41" fontId="29" fillId="25" borderId="19" xfId="38" applyNumberFormat="1" applyFont="1" applyFill="1" applyBorder="1" applyAlignment="1">
      <alignment horizontal="right" vertical="center"/>
    </xf>
    <xf numFmtId="41" fontId="29" fillId="25" borderId="31" xfId="0" applyNumberFormat="1" applyFont="1" applyFill="1" applyBorder="1" applyAlignment="1">
      <alignment horizontal="left" vertical="center"/>
    </xf>
    <xf numFmtId="41" fontId="29" fillId="25" borderId="21" xfId="38" applyNumberFormat="1" applyFont="1" applyFill="1" applyBorder="1" applyAlignment="1">
      <alignment horizontal="right" vertical="center"/>
    </xf>
    <xf numFmtId="41" fontId="29" fillId="25" borderId="21" xfId="38" quotePrefix="1" applyNumberFormat="1" applyFont="1" applyFill="1" applyBorder="1" applyAlignment="1">
      <alignment horizontal="center" vertical="center"/>
    </xf>
    <xf numFmtId="41" fontId="29" fillId="25" borderId="26" xfId="38" applyNumberFormat="1" applyFont="1" applyFill="1" applyBorder="1" applyAlignment="1">
      <alignment horizontal="left" vertical="center"/>
    </xf>
    <xf numFmtId="41" fontId="29" fillId="25" borderId="33" xfId="0" applyNumberFormat="1" applyFont="1" applyFill="1" applyBorder="1" applyAlignment="1">
      <alignment horizontal="left" vertical="center"/>
    </xf>
    <xf numFmtId="41" fontId="29" fillId="25" borderId="34" xfId="38" applyNumberFormat="1" applyFont="1" applyFill="1" applyBorder="1" applyAlignment="1">
      <alignment horizontal="right" vertical="center"/>
    </xf>
    <xf numFmtId="41" fontId="29" fillId="25" borderId="34" xfId="38" quotePrefix="1" applyNumberFormat="1" applyFont="1" applyFill="1" applyBorder="1" applyAlignment="1">
      <alignment horizontal="center" vertical="center"/>
    </xf>
    <xf numFmtId="41" fontId="29" fillId="25" borderId="34" xfId="38" applyNumberFormat="1" applyFont="1" applyFill="1" applyBorder="1" applyAlignment="1">
      <alignment horizontal="center" vertical="center"/>
    </xf>
    <xf numFmtId="41" fontId="29" fillId="25" borderId="34" xfId="38" applyFont="1" applyFill="1" applyBorder="1" applyAlignment="1">
      <alignment horizontal="center" vertical="center"/>
    </xf>
    <xf numFmtId="41" fontId="29" fillId="25" borderId="35" xfId="38" applyFont="1" applyFill="1" applyBorder="1" applyAlignment="1">
      <alignment horizontal="right" vertical="center"/>
    </xf>
    <xf numFmtId="41" fontId="29" fillId="25" borderId="33" xfId="38" applyFont="1" applyFill="1" applyBorder="1" applyAlignment="1">
      <alignment horizontal="left" vertical="center"/>
    </xf>
    <xf numFmtId="41" fontId="29" fillId="25" borderId="34" xfId="38" applyFont="1" applyFill="1" applyBorder="1" applyAlignment="1">
      <alignment horizontal="right" vertical="center"/>
    </xf>
    <xf numFmtId="41" fontId="29" fillId="25" borderId="34" xfId="38" quotePrefix="1" applyFont="1" applyFill="1" applyBorder="1" applyAlignment="1">
      <alignment horizontal="center" vertical="center"/>
    </xf>
    <xf numFmtId="41" fontId="29" fillId="25" borderId="0" xfId="38" applyFont="1" applyFill="1" applyBorder="1" applyAlignment="1">
      <alignment horizontal="center" vertical="center"/>
    </xf>
    <xf numFmtId="41" fontId="29" fillId="25" borderId="10" xfId="38" applyFont="1" applyFill="1" applyBorder="1" applyAlignment="1">
      <alignment horizontal="left" vertical="center"/>
    </xf>
    <xf numFmtId="41" fontId="29" fillId="25" borderId="12" xfId="38" applyFont="1" applyFill="1" applyBorder="1" applyAlignment="1">
      <alignment horizontal="right" vertical="center"/>
    </xf>
    <xf numFmtId="182" fontId="29" fillId="24" borderId="12" xfId="38" quotePrefix="1" applyNumberFormat="1" applyFont="1" applyFill="1" applyBorder="1" applyAlignment="1">
      <alignment horizontal="center" vertical="center"/>
    </xf>
    <xf numFmtId="41" fontId="29" fillId="25" borderId="37" xfId="38" applyNumberFormat="1" applyFont="1" applyFill="1" applyBorder="1" applyAlignment="1">
      <alignment horizontal="center" vertical="center"/>
    </xf>
    <xf numFmtId="41" fontId="29" fillId="25" borderId="25" xfId="0" applyNumberFormat="1" applyFont="1" applyFill="1" applyBorder="1" applyAlignment="1">
      <alignment horizontal="right" vertical="center"/>
    </xf>
    <xf numFmtId="41" fontId="29" fillId="25" borderId="25" xfId="38" quotePrefix="1" applyNumberFormat="1" applyFont="1" applyFill="1" applyBorder="1" applyAlignment="1">
      <alignment horizontal="center" vertical="center"/>
    </xf>
    <xf numFmtId="0" fontId="29" fillId="25" borderId="25" xfId="0" applyFont="1" applyFill="1" applyBorder="1" applyAlignment="1">
      <alignment horizontal="center" vertical="center"/>
    </xf>
    <xf numFmtId="41" fontId="29" fillId="25" borderId="25" xfId="38" applyFont="1" applyFill="1" applyBorder="1" applyAlignment="1">
      <alignment horizontal="center" vertical="center"/>
    </xf>
    <xf numFmtId="0" fontId="30" fillId="24" borderId="10" xfId="0" applyFont="1" applyFill="1" applyBorder="1" applyAlignment="1">
      <alignment horizontal="left" vertical="center"/>
    </xf>
    <xf numFmtId="41" fontId="30" fillId="24" borderId="12" xfId="38" applyFont="1" applyFill="1" applyBorder="1" applyAlignment="1">
      <alignment horizontal="right" vertical="center"/>
    </xf>
    <xf numFmtId="41" fontId="30" fillId="24" borderId="12" xfId="38" applyFont="1" applyFill="1" applyBorder="1" applyAlignment="1">
      <alignment horizontal="center" vertical="center"/>
    </xf>
    <xf numFmtId="41" fontId="30" fillId="24" borderId="12" xfId="38" applyNumberFormat="1" applyFont="1" applyFill="1" applyBorder="1" applyAlignment="1">
      <alignment horizontal="center" vertical="center"/>
    </xf>
    <xf numFmtId="0" fontId="30" fillId="24" borderId="12" xfId="0" applyFont="1" applyFill="1" applyBorder="1" applyAlignment="1">
      <alignment horizontal="center" vertical="center"/>
    </xf>
    <xf numFmtId="41" fontId="29" fillId="25" borderId="12" xfId="38" applyFont="1" applyFill="1" applyBorder="1" applyAlignment="1">
      <alignment horizontal="left" vertical="center"/>
    </xf>
    <xf numFmtId="41" fontId="29" fillId="25" borderId="27" xfId="38" applyNumberFormat="1" applyFont="1" applyFill="1" applyBorder="1" applyAlignment="1">
      <alignment horizontal="right" vertical="center"/>
    </xf>
    <xf numFmtId="41" fontId="29" fillId="25" borderId="39" xfId="38" applyFont="1" applyFill="1" applyBorder="1" applyAlignment="1">
      <alignment horizontal="left" vertical="center"/>
    </xf>
    <xf numFmtId="41" fontId="29" fillId="25" borderId="25" xfId="38" applyFont="1" applyFill="1" applyBorder="1" applyAlignment="1">
      <alignment horizontal="right" vertical="center"/>
    </xf>
    <xf numFmtId="41" fontId="29" fillId="25" borderId="25" xfId="38" quotePrefix="1" applyFont="1" applyFill="1" applyBorder="1" applyAlignment="1">
      <alignment horizontal="center" vertical="center"/>
    </xf>
    <xf numFmtId="41" fontId="29" fillId="25" borderId="16" xfId="38" applyFont="1" applyFill="1" applyBorder="1" applyAlignment="1">
      <alignment horizontal="right" vertical="center"/>
    </xf>
    <xf numFmtId="0" fontId="29" fillId="25" borderId="10" xfId="0" applyFont="1" applyFill="1" applyBorder="1" applyAlignment="1">
      <alignment horizontal="left" vertical="center"/>
    </xf>
    <xf numFmtId="41" fontId="29" fillId="0" borderId="28" xfId="38" applyFont="1" applyFill="1" applyBorder="1" applyAlignment="1">
      <alignment horizontal="left" vertical="center"/>
    </xf>
    <xf numFmtId="41" fontId="29" fillId="0" borderId="29" xfId="38" quotePrefix="1" applyFont="1" applyFill="1" applyBorder="1" applyAlignment="1">
      <alignment horizontal="right" vertical="center"/>
    </xf>
    <xf numFmtId="41" fontId="29" fillId="0" borderId="29" xfId="38" applyNumberFormat="1" applyFont="1" applyFill="1" applyBorder="1" applyAlignment="1">
      <alignment horizontal="center" vertical="center"/>
    </xf>
    <xf numFmtId="41" fontId="29" fillId="0" borderId="29" xfId="38" applyFont="1" applyFill="1" applyBorder="1" applyAlignment="1">
      <alignment horizontal="center" vertical="center"/>
    </xf>
    <xf numFmtId="176" fontId="29" fillId="0" borderId="29" xfId="38" quotePrefix="1" applyNumberFormat="1" applyFont="1" applyFill="1" applyBorder="1" applyAlignment="1">
      <alignment horizontal="center" vertical="center"/>
    </xf>
    <xf numFmtId="41" fontId="29" fillId="0" borderId="30" xfId="38" applyNumberFormat="1" applyFont="1" applyFill="1" applyBorder="1" applyAlignment="1">
      <alignment horizontal="right" vertical="center"/>
    </xf>
    <xf numFmtId="0" fontId="29" fillId="25" borderId="24" xfId="0" applyFont="1" applyFill="1" applyBorder="1" applyAlignment="1">
      <alignment horizontal="left" vertical="center"/>
    </xf>
    <xf numFmtId="41" fontId="29" fillId="25" borderId="22" xfId="38" quotePrefix="1" applyFont="1" applyFill="1" applyBorder="1" applyAlignment="1">
      <alignment horizontal="center" vertical="center"/>
    </xf>
    <xf numFmtId="41" fontId="29" fillId="25" borderId="22" xfId="38" applyNumberFormat="1" applyFont="1" applyFill="1" applyBorder="1" applyAlignment="1">
      <alignment horizontal="center" vertical="center"/>
    </xf>
    <xf numFmtId="0" fontId="29" fillId="0" borderId="10" xfId="0" applyFont="1" applyFill="1" applyBorder="1" applyAlignment="1">
      <alignment horizontal="left" vertical="center"/>
    </xf>
    <xf numFmtId="0" fontId="29" fillId="0" borderId="12" xfId="0" applyFont="1" applyFill="1" applyBorder="1" applyAlignment="1">
      <alignment horizontal="center" vertical="center"/>
    </xf>
    <xf numFmtId="41" fontId="29" fillId="0" borderId="12" xfId="38" applyFont="1" applyFill="1" applyBorder="1" applyAlignment="1">
      <alignment horizontal="right" vertical="center"/>
    </xf>
    <xf numFmtId="41" fontId="29" fillId="0" borderId="12" xfId="38" applyNumberFormat="1" applyFont="1" applyFill="1" applyBorder="1" applyAlignment="1">
      <alignment horizontal="center" vertical="center"/>
    </xf>
    <xf numFmtId="0" fontId="29" fillId="0" borderId="24" xfId="0" applyFont="1" applyFill="1" applyBorder="1" applyAlignment="1">
      <alignment horizontal="left" vertical="center"/>
    </xf>
    <xf numFmtId="41" fontId="29" fillId="0" borderId="22" xfId="38" applyFont="1" applyFill="1" applyBorder="1" applyAlignment="1">
      <alignment horizontal="right" vertical="center"/>
    </xf>
    <xf numFmtId="41" fontId="29" fillId="0" borderId="22" xfId="38" applyNumberFormat="1" applyFont="1" applyFill="1" applyBorder="1" applyAlignment="1">
      <alignment horizontal="center" vertical="center"/>
    </xf>
    <xf numFmtId="0" fontId="29" fillId="0" borderId="22" xfId="0" applyFont="1" applyFill="1" applyBorder="1" applyAlignment="1">
      <alignment horizontal="center" vertical="center"/>
    </xf>
    <xf numFmtId="41" fontId="29" fillId="0" borderId="23" xfId="38" applyFont="1" applyFill="1" applyBorder="1" applyAlignment="1">
      <alignment horizontal="right" vertical="center"/>
    </xf>
    <xf numFmtId="41" fontId="29" fillId="0" borderId="10" xfId="38" applyFont="1" applyFill="1" applyBorder="1" applyAlignment="1">
      <alignment horizontal="left" vertical="center"/>
    </xf>
    <xf numFmtId="0" fontId="29" fillId="25" borderId="26" xfId="0" applyFont="1" applyFill="1" applyBorder="1" applyAlignment="1">
      <alignment vertical="center" wrapText="1"/>
    </xf>
    <xf numFmtId="41" fontId="29" fillId="25" borderId="25" xfId="38" applyNumberFormat="1" applyFont="1" applyFill="1" applyBorder="1" applyAlignment="1">
      <alignment horizontal="center" vertical="center"/>
    </xf>
    <xf numFmtId="0" fontId="29" fillId="25" borderId="10" xfId="0" applyFont="1" applyFill="1" applyBorder="1" applyAlignment="1">
      <alignment horizontal="center" vertical="center"/>
    </xf>
    <xf numFmtId="0" fontId="30" fillId="24" borderId="14" xfId="0" applyFont="1" applyFill="1" applyBorder="1" applyAlignment="1">
      <alignment horizontal="center" vertical="center"/>
    </xf>
    <xf numFmtId="0" fontId="30" fillId="24" borderId="14" xfId="0" applyFont="1" applyFill="1" applyBorder="1" applyAlignment="1">
      <alignment horizontal="left" vertical="center"/>
    </xf>
    <xf numFmtId="0" fontId="29" fillId="24" borderId="14" xfId="0" applyFont="1" applyFill="1" applyBorder="1" applyAlignment="1">
      <alignment horizontal="center" vertical="center"/>
    </xf>
    <xf numFmtId="0" fontId="29" fillId="24" borderId="14" xfId="0" applyFont="1" applyFill="1" applyBorder="1" applyAlignment="1">
      <alignment horizontal="left" vertical="center"/>
    </xf>
    <xf numFmtId="0" fontId="29" fillId="0" borderId="14" xfId="0" applyFont="1" applyFill="1" applyBorder="1" applyAlignment="1">
      <alignment horizontal="left" vertical="center"/>
    </xf>
    <xf numFmtId="9" fontId="29" fillId="0" borderId="14" xfId="38" applyNumberFormat="1" applyFont="1" applyFill="1" applyBorder="1" applyAlignment="1">
      <alignment horizontal="center" vertical="center"/>
    </xf>
    <xf numFmtId="0" fontId="29" fillId="0" borderId="13" xfId="0" applyFont="1" applyFill="1" applyBorder="1" applyAlignment="1">
      <alignment horizontal="left" vertical="center"/>
    </xf>
    <xf numFmtId="0" fontId="29" fillId="0" borderId="17" xfId="0" applyFont="1" applyFill="1" applyBorder="1" applyAlignment="1">
      <alignment horizontal="left" vertical="center"/>
    </xf>
    <xf numFmtId="0" fontId="29" fillId="0" borderId="11" xfId="0" applyFont="1" applyFill="1" applyBorder="1" applyAlignment="1">
      <alignment horizontal="left" vertical="center"/>
    </xf>
    <xf numFmtId="0" fontId="29" fillId="0" borderId="18" xfId="0" applyFont="1" applyFill="1" applyBorder="1" applyAlignment="1">
      <alignment horizontal="center" vertical="center"/>
    </xf>
    <xf numFmtId="0" fontId="29" fillId="0" borderId="14" xfId="0" applyFont="1" applyFill="1" applyBorder="1" applyAlignment="1">
      <alignment horizontal="center" vertical="center"/>
    </xf>
    <xf numFmtId="41" fontId="29" fillId="0" borderId="10" xfId="38" applyFont="1" applyFill="1" applyBorder="1" applyAlignment="1">
      <alignment horizontal="left" vertical="center" wrapText="1"/>
    </xf>
    <xf numFmtId="41" fontId="29" fillId="0" borderId="24" xfId="38" applyFont="1" applyFill="1" applyBorder="1" applyAlignment="1">
      <alignment horizontal="left" vertical="center" wrapText="1"/>
    </xf>
    <xf numFmtId="41" fontId="29" fillId="0" borderId="18" xfId="38" applyFont="1" applyFill="1" applyBorder="1" applyAlignment="1">
      <alignment horizontal="left" vertical="center" wrapText="1"/>
    </xf>
    <xf numFmtId="0" fontId="29" fillId="25" borderId="14" xfId="0" applyFont="1" applyFill="1" applyBorder="1" applyAlignment="1">
      <alignment horizontal="left" vertical="center"/>
    </xf>
    <xf numFmtId="0" fontId="29" fillId="25" borderId="14" xfId="0" applyFont="1" applyFill="1" applyBorder="1" applyAlignment="1">
      <alignment horizontal="left" vertical="center" wrapText="1"/>
    </xf>
    <xf numFmtId="0" fontId="29" fillId="25" borderId="11" xfId="0" applyFont="1" applyFill="1" applyBorder="1" applyAlignment="1">
      <alignment horizontal="left" vertical="center"/>
    </xf>
    <xf numFmtId="0" fontId="29" fillId="25" borderId="17" xfId="0" applyFont="1" applyFill="1" applyBorder="1" applyAlignment="1">
      <alignment horizontal="left" vertical="center"/>
    </xf>
    <xf numFmtId="0" fontId="29" fillId="25" borderId="17" xfId="0" applyFont="1" applyFill="1" applyBorder="1" applyAlignment="1">
      <alignment horizontal="left" vertical="center" wrapText="1"/>
    </xf>
    <xf numFmtId="41" fontId="29" fillId="25" borderId="15" xfId="38" applyFont="1" applyFill="1" applyBorder="1" applyAlignment="1">
      <alignment horizontal="right" vertical="center"/>
    </xf>
    <xf numFmtId="0" fontId="29" fillId="25" borderId="13" xfId="0" applyFont="1" applyFill="1" applyBorder="1" applyAlignment="1">
      <alignment horizontal="left" vertical="center"/>
    </xf>
    <xf numFmtId="0" fontId="29" fillId="25" borderId="14" xfId="0" applyFont="1" applyFill="1" applyBorder="1" applyAlignment="1">
      <alignment horizontal="center" vertical="center"/>
    </xf>
    <xf numFmtId="41" fontId="29" fillId="0" borderId="22" xfId="38" quotePrefix="1" applyFont="1" applyFill="1" applyBorder="1" applyAlignment="1">
      <alignment horizontal="center" vertical="center"/>
    </xf>
    <xf numFmtId="10" fontId="29" fillId="24" borderId="29" xfId="38" quotePrefix="1" applyNumberFormat="1" applyFont="1" applyFill="1" applyBorder="1" applyAlignment="1">
      <alignment horizontal="center" vertical="center"/>
    </xf>
    <xf numFmtId="178" fontId="29" fillId="24" borderId="29" xfId="38" quotePrefix="1" applyNumberFormat="1" applyFont="1" applyFill="1" applyBorder="1" applyAlignment="1">
      <alignment horizontal="center" vertical="center"/>
    </xf>
    <xf numFmtId="178" fontId="29" fillId="24" borderId="19" xfId="38" quotePrefix="1" applyNumberFormat="1" applyFont="1" applyFill="1" applyBorder="1" applyAlignment="1">
      <alignment horizontal="center" vertical="center"/>
    </xf>
    <xf numFmtId="0" fontId="23" fillId="25" borderId="25" xfId="0" applyFont="1" applyFill="1" applyBorder="1" applyAlignment="1">
      <alignment vertical="center"/>
    </xf>
    <xf numFmtId="0" fontId="29" fillId="26" borderId="14" xfId="0" applyFont="1" applyFill="1" applyBorder="1" applyAlignment="1">
      <alignment horizontal="left" vertical="center"/>
    </xf>
    <xf numFmtId="41" fontId="29" fillId="26" borderId="20" xfId="38" applyFont="1" applyFill="1" applyBorder="1" applyAlignment="1">
      <alignment horizontal="right" vertical="center"/>
    </xf>
    <xf numFmtId="41" fontId="29" fillId="26" borderId="10" xfId="38" applyFont="1" applyFill="1" applyBorder="1" applyAlignment="1">
      <alignment horizontal="left" vertical="center"/>
    </xf>
    <xf numFmtId="41" fontId="29" fillId="26" borderId="12" xfId="38" applyFont="1" applyFill="1" applyBorder="1" applyAlignment="1">
      <alignment horizontal="right" vertical="center"/>
    </xf>
    <xf numFmtId="41" fontId="29" fillId="26" borderId="12" xfId="38" applyFont="1" applyFill="1" applyBorder="1" applyAlignment="1">
      <alignment horizontal="center" vertical="center"/>
    </xf>
    <xf numFmtId="41" fontId="29" fillId="26" borderId="12" xfId="38" applyNumberFormat="1" applyFont="1" applyFill="1" applyBorder="1" applyAlignment="1">
      <alignment horizontal="center" vertical="center"/>
    </xf>
    <xf numFmtId="0" fontId="29" fillId="26" borderId="13" xfId="0" applyFont="1" applyFill="1" applyBorder="1" applyAlignment="1">
      <alignment horizontal="left" vertical="center"/>
    </xf>
    <xf numFmtId="0" fontId="29" fillId="26" borderId="14" xfId="0" applyFont="1" applyFill="1" applyBorder="1" applyAlignment="1">
      <alignment horizontal="center" vertical="center"/>
    </xf>
    <xf numFmtId="177" fontId="29" fillId="25" borderId="25" xfId="38" quotePrefix="1" applyNumberFormat="1" applyFont="1" applyFill="1" applyBorder="1" applyAlignment="1">
      <alignment horizontal="center" vertical="center"/>
    </xf>
    <xf numFmtId="41" fontId="29" fillId="0" borderId="39" xfId="38" applyFont="1" applyFill="1" applyBorder="1" applyAlignment="1">
      <alignment horizontal="left" vertical="center" wrapText="1"/>
    </xf>
    <xf numFmtId="0" fontId="29" fillId="25" borderId="39" xfId="0" applyFont="1" applyFill="1" applyBorder="1" applyAlignment="1">
      <alignment horizontal="left" vertical="center"/>
    </xf>
    <xf numFmtId="0" fontId="29" fillId="25" borderId="39" xfId="0" applyFont="1" applyFill="1" applyBorder="1" applyAlignment="1">
      <alignment vertical="center" wrapText="1"/>
    </xf>
    <xf numFmtId="41" fontId="29" fillId="25" borderId="30" xfId="38" applyNumberFormat="1" applyFont="1" applyFill="1" applyBorder="1" applyAlignment="1">
      <alignment horizontal="right" vertical="center"/>
    </xf>
    <xf numFmtId="41" fontId="29" fillId="25" borderId="29" xfId="38" quotePrefix="1" applyNumberFormat="1" applyFont="1" applyFill="1" applyBorder="1" applyAlignment="1">
      <alignment horizontal="center" vertical="center"/>
    </xf>
    <xf numFmtId="41" fontId="23" fillId="25" borderId="0" xfId="38" applyFont="1" applyFill="1" applyBorder="1" applyAlignment="1">
      <alignment vertical="center"/>
    </xf>
    <xf numFmtId="0" fontId="23" fillId="24" borderId="0" xfId="0" applyFont="1" applyFill="1" applyAlignment="1">
      <alignment vertical="center"/>
    </xf>
    <xf numFmtId="41" fontId="30" fillId="24" borderId="10" xfId="38" applyFont="1" applyFill="1" applyBorder="1" applyAlignment="1">
      <alignment horizontal="left" vertical="center" wrapText="1"/>
    </xf>
    <xf numFmtId="41" fontId="29" fillId="26" borderId="10" xfId="38" applyFont="1" applyFill="1" applyBorder="1" applyAlignment="1">
      <alignment horizontal="left" vertical="center" wrapText="1"/>
    </xf>
    <xf numFmtId="41" fontId="29" fillId="24" borderId="10" xfId="38" applyFont="1" applyFill="1" applyBorder="1" applyAlignment="1">
      <alignment horizontal="left" vertical="center" wrapText="1"/>
    </xf>
    <xf numFmtId="0" fontId="29" fillId="0" borderId="18" xfId="0" applyFont="1" applyFill="1" applyBorder="1" applyAlignment="1">
      <alignment horizontal="left" vertical="center"/>
    </xf>
    <xf numFmtId="0" fontId="29" fillId="0" borderId="39" xfId="0" applyFont="1" applyFill="1" applyBorder="1" applyAlignment="1">
      <alignment horizontal="left" vertical="center"/>
    </xf>
    <xf numFmtId="0" fontId="29" fillId="26" borderId="10" xfId="0" applyFont="1" applyFill="1" applyBorder="1" applyAlignment="1">
      <alignment horizontal="left" vertical="center" wrapText="1"/>
    </xf>
    <xf numFmtId="0" fontId="29" fillId="0" borderId="10" xfId="0" applyFont="1" applyFill="1" applyBorder="1" applyAlignment="1">
      <alignment horizontal="left" vertical="center" wrapText="1"/>
    </xf>
    <xf numFmtId="0" fontId="29" fillId="25" borderId="10" xfId="0" applyFont="1" applyFill="1" applyBorder="1" applyAlignment="1">
      <alignment horizontal="left" vertical="center" wrapText="1"/>
    </xf>
    <xf numFmtId="0" fontId="29" fillId="25" borderId="18" xfId="0" applyFont="1" applyFill="1" applyBorder="1" applyAlignment="1">
      <alignment horizontal="left" vertical="center" wrapText="1"/>
    </xf>
    <xf numFmtId="0" fontId="29" fillId="25" borderId="39" xfId="0" applyFont="1" applyFill="1" applyBorder="1" applyAlignment="1">
      <alignment horizontal="left" vertical="center" wrapText="1"/>
    </xf>
    <xf numFmtId="41" fontId="29" fillId="0" borderId="25" xfId="38" applyFont="1" applyFill="1" applyBorder="1" applyAlignment="1">
      <alignment horizontal="center" vertical="center"/>
    </xf>
    <xf numFmtId="0" fontId="29" fillId="26" borderId="12" xfId="0" applyFont="1" applyFill="1" applyBorder="1" applyAlignment="1">
      <alignment horizontal="center" vertical="center"/>
    </xf>
    <xf numFmtId="41" fontId="29" fillId="24" borderId="20" xfId="38" applyFont="1" applyFill="1" applyBorder="1" applyAlignment="1">
      <alignment horizontal="right" vertical="center"/>
    </xf>
    <xf numFmtId="9" fontId="22" fillId="24" borderId="14" xfId="31" applyFont="1" applyFill="1" applyBorder="1" applyAlignment="1">
      <alignment horizontal="center" vertical="center"/>
    </xf>
    <xf numFmtId="41" fontId="29" fillId="25" borderId="37" xfId="38" applyFont="1" applyFill="1" applyBorder="1" applyAlignment="1">
      <alignment horizontal="right" vertical="center"/>
    </xf>
    <xf numFmtId="0" fontId="31" fillId="25" borderId="0" xfId="0" applyFont="1" applyFill="1" applyAlignment="1">
      <alignment vertical="center"/>
    </xf>
    <xf numFmtId="9" fontId="29" fillId="0" borderId="17" xfId="38" applyNumberFormat="1" applyFont="1" applyFill="1" applyBorder="1" applyAlignment="1">
      <alignment horizontal="center" vertical="center"/>
    </xf>
    <xf numFmtId="41" fontId="29" fillId="25" borderId="37" xfId="38" quotePrefix="1" applyFont="1" applyFill="1" applyBorder="1" applyAlignment="1">
      <alignment horizontal="center" vertical="center"/>
    </xf>
    <xf numFmtId="41" fontId="29" fillId="25" borderId="37" xfId="38" applyFont="1" applyFill="1" applyBorder="1" applyAlignment="1">
      <alignment horizontal="center" vertical="center"/>
    </xf>
    <xf numFmtId="41" fontId="29" fillId="25" borderId="0" xfId="38" quotePrefix="1" applyFont="1" applyFill="1" applyBorder="1" applyAlignment="1">
      <alignment horizontal="center" vertical="center"/>
    </xf>
    <xf numFmtId="0" fontId="29" fillId="0" borderId="24" xfId="0" applyFont="1" applyFill="1" applyBorder="1" applyAlignment="1">
      <alignment horizontal="center" vertical="center"/>
    </xf>
    <xf numFmtId="0" fontId="29" fillId="24" borderId="13" xfId="0" applyFont="1" applyFill="1" applyBorder="1" applyAlignment="1">
      <alignment horizontal="center" vertical="center"/>
    </xf>
    <xf numFmtId="0" fontId="29" fillId="24" borderId="11" xfId="0" applyFont="1" applyFill="1" applyBorder="1" applyAlignment="1">
      <alignment horizontal="center" vertical="center"/>
    </xf>
    <xf numFmtId="9" fontId="22" fillId="24" borderId="13" xfId="31" applyFont="1" applyFill="1" applyBorder="1" applyAlignment="1">
      <alignment horizontal="center" vertical="center"/>
    </xf>
    <xf numFmtId="9" fontId="22" fillId="24" borderId="11" xfId="31" applyFont="1" applyFill="1" applyBorder="1" applyAlignment="1">
      <alignment horizontal="center" vertical="center"/>
    </xf>
    <xf numFmtId="0" fontId="29" fillId="0" borderId="17" xfId="0" applyFont="1" applyFill="1" applyBorder="1" applyAlignment="1">
      <alignment horizontal="center" vertical="center"/>
    </xf>
    <xf numFmtId="41" fontId="29" fillId="25" borderId="18" xfId="38" applyFont="1" applyFill="1" applyBorder="1" applyAlignment="1">
      <alignment horizontal="left" vertical="center"/>
    </xf>
    <xf numFmtId="41" fontId="29" fillId="26" borderId="25" xfId="38" applyFont="1" applyFill="1" applyBorder="1" applyAlignment="1">
      <alignment horizontal="center" vertical="center"/>
    </xf>
    <xf numFmtId="41" fontId="29" fillId="26" borderId="16" xfId="38" applyFont="1" applyFill="1" applyBorder="1" applyAlignment="1">
      <alignment horizontal="right" vertical="center"/>
    </xf>
    <xf numFmtId="0" fontId="29" fillId="24" borderId="17" xfId="0" applyFont="1" applyFill="1" applyBorder="1" applyAlignment="1">
      <alignment horizontal="center" vertical="center"/>
    </xf>
    <xf numFmtId="0" fontId="29" fillId="24" borderId="13" xfId="0" applyFont="1" applyFill="1" applyBorder="1" applyAlignment="1">
      <alignment horizontal="left" vertical="center"/>
    </xf>
    <xf numFmtId="0" fontId="29" fillId="24" borderId="17" xfId="0" applyFont="1" applyFill="1" applyBorder="1" applyAlignment="1">
      <alignment horizontal="left" vertical="center"/>
    </xf>
    <xf numFmtId="41" fontId="29" fillId="24" borderId="39" xfId="38" applyFont="1" applyFill="1" applyBorder="1" applyAlignment="1">
      <alignment horizontal="left" vertical="center" wrapText="1"/>
    </xf>
    <xf numFmtId="9" fontId="29" fillId="24" borderId="17" xfId="38" applyNumberFormat="1" applyFont="1" applyFill="1" applyBorder="1" applyAlignment="1">
      <alignment horizontal="center" vertical="center"/>
    </xf>
    <xf numFmtId="41" fontId="29" fillId="24" borderId="24" xfId="38" applyFont="1" applyFill="1" applyBorder="1" applyAlignment="1">
      <alignment horizontal="left" vertical="center" wrapText="1"/>
    </xf>
    <xf numFmtId="0" fontId="29" fillId="0" borderId="11" xfId="0" applyFont="1" applyFill="1" applyBorder="1" applyAlignment="1">
      <alignment vertical="center"/>
    </xf>
    <xf numFmtId="9" fontId="29" fillId="0" borderId="11" xfId="38" applyNumberFormat="1" applyFont="1" applyFill="1" applyBorder="1" applyAlignment="1">
      <alignment vertical="center"/>
    </xf>
    <xf numFmtId="180" fontId="29" fillId="24" borderId="25" xfId="38" quotePrefix="1" applyNumberFormat="1" applyFont="1" applyFill="1" applyBorder="1" applyAlignment="1">
      <alignment horizontal="center" vertical="center"/>
    </xf>
    <xf numFmtId="182" fontId="29" fillId="24" borderId="25" xfId="38" applyNumberFormat="1" applyFont="1" applyFill="1" applyBorder="1" applyAlignment="1">
      <alignment horizontal="center" vertical="center"/>
    </xf>
    <xf numFmtId="0" fontId="29" fillId="25" borderId="37" xfId="0" applyFont="1" applyFill="1" applyBorder="1" applyAlignment="1">
      <alignment horizontal="center" vertical="center"/>
    </xf>
    <xf numFmtId="41" fontId="29" fillId="25" borderId="38" xfId="38" applyFont="1" applyFill="1" applyBorder="1" applyAlignment="1">
      <alignment horizontal="right" vertical="center"/>
    </xf>
    <xf numFmtId="41" fontId="29" fillId="25" borderId="25" xfId="38" applyFont="1" applyFill="1" applyBorder="1" applyAlignment="1">
      <alignment vertical="center"/>
    </xf>
    <xf numFmtId="41" fontId="29" fillId="25" borderId="25" xfId="38" applyNumberFormat="1" applyFont="1" applyFill="1" applyBorder="1" applyAlignment="1">
      <alignment vertical="center"/>
    </xf>
    <xf numFmtId="41" fontId="29" fillId="25" borderId="16" xfId="38" applyNumberFormat="1" applyFont="1" applyFill="1" applyBorder="1" applyAlignment="1">
      <alignment horizontal="right" vertical="center"/>
    </xf>
    <xf numFmtId="176" fontId="27" fillId="26" borderId="20" xfId="0" applyNumberFormat="1" applyFont="1" applyFill="1" applyBorder="1" applyAlignment="1">
      <alignment horizontal="center" vertical="center" wrapText="1"/>
    </xf>
    <xf numFmtId="0" fontId="27" fillId="26" borderId="10" xfId="0" applyFont="1" applyFill="1" applyBorder="1" applyAlignment="1">
      <alignment horizontal="center" vertical="center" wrapText="1"/>
    </xf>
    <xf numFmtId="0" fontId="24" fillId="24" borderId="14" xfId="0" applyFont="1" applyFill="1" applyBorder="1" applyAlignment="1">
      <alignment horizontal="center" vertical="center"/>
    </xf>
    <xf numFmtId="0" fontId="24" fillId="24" borderId="14" xfId="0" applyFont="1" applyFill="1" applyBorder="1" applyAlignment="1">
      <alignment horizontal="left" vertical="center"/>
    </xf>
    <xf numFmtId="0" fontId="24" fillId="24" borderId="13" xfId="0" applyFont="1" applyFill="1" applyBorder="1" applyAlignment="1">
      <alignment horizontal="left" vertical="center"/>
    </xf>
    <xf numFmtId="41" fontId="24" fillId="24" borderId="10" xfId="38" applyFont="1" applyFill="1" applyBorder="1" applyAlignment="1">
      <alignment vertical="center"/>
    </xf>
    <xf numFmtId="41" fontId="24" fillId="24" borderId="12" xfId="38" applyFont="1" applyFill="1" applyBorder="1" applyAlignment="1">
      <alignment horizontal="right" vertical="center"/>
    </xf>
    <xf numFmtId="41" fontId="24" fillId="24" borderId="12" xfId="38" applyFont="1" applyFill="1" applyBorder="1" applyAlignment="1">
      <alignment vertical="center"/>
    </xf>
    <xf numFmtId="41" fontId="24" fillId="24" borderId="12" xfId="38" applyFont="1" applyFill="1" applyBorder="1" applyAlignment="1">
      <alignment horizontal="center" vertical="center" shrinkToFit="1"/>
    </xf>
    <xf numFmtId="41" fontId="23" fillId="25" borderId="22" xfId="38" quotePrefix="1" applyFont="1" applyFill="1" applyBorder="1" applyAlignment="1">
      <alignment horizontal="center" vertical="center"/>
    </xf>
    <xf numFmtId="41" fontId="24" fillId="24" borderId="20" xfId="38" applyFont="1" applyFill="1" applyBorder="1" applyAlignment="1">
      <alignment vertical="center"/>
    </xf>
    <xf numFmtId="0" fontId="23" fillId="26" borderId="14" xfId="0" applyFont="1" applyFill="1" applyBorder="1" applyAlignment="1">
      <alignment horizontal="left" vertical="center"/>
    </xf>
    <xf numFmtId="41" fontId="23" fillId="26" borderId="12" xfId="38" applyFont="1" applyFill="1" applyBorder="1" applyAlignment="1">
      <alignment horizontal="center" vertical="center" shrinkToFit="1"/>
    </xf>
    <xf numFmtId="41" fontId="23" fillId="26" borderId="10" xfId="38" applyFont="1" applyFill="1" applyBorder="1" applyAlignment="1">
      <alignment vertical="center"/>
    </xf>
    <xf numFmtId="41" fontId="23" fillId="26" borderId="12" xfId="38" applyFont="1" applyFill="1" applyBorder="1" applyAlignment="1">
      <alignment horizontal="right" vertical="center"/>
    </xf>
    <xf numFmtId="41" fontId="23" fillId="26" borderId="12" xfId="38" applyFont="1" applyFill="1" applyBorder="1" applyAlignment="1">
      <alignment vertical="center"/>
    </xf>
    <xf numFmtId="41" fontId="23" fillId="26" borderId="22" xfId="38" quotePrefix="1" applyFont="1" applyFill="1" applyBorder="1" applyAlignment="1">
      <alignment horizontal="center" vertical="center"/>
    </xf>
    <xf numFmtId="41" fontId="23" fillId="26" borderId="20" xfId="38" applyFont="1" applyFill="1" applyBorder="1" applyAlignment="1">
      <alignment vertical="center"/>
    </xf>
    <xf numFmtId="0" fontId="23" fillId="25" borderId="13" xfId="0" applyFont="1" applyFill="1" applyBorder="1" applyAlignment="1">
      <alignment horizontal="left" vertical="center"/>
    </xf>
    <xf numFmtId="0" fontId="23" fillId="25" borderId="14" xfId="0" applyFont="1" applyFill="1" applyBorder="1" applyAlignment="1">
      <alignment horizontal="left" vertical="center"/>
    </xf>
    <xf numFmtId="41" fontId="23" fillId="25" borderId="10" xfId="38" applyFont="1" applyFill="1" applyBorder="1" applyAlignment="1">
      <alignment vertical="center"/>
    </xf>
    <xf numFmtId="41" fontId="23" fillId="25" borderId="12" xfId="38" applyFont="1" applyFill="1" applyBorder="1" applyAlignment="1">
      <alignment horizontal="right" vertical="center"/>
    </xf>
    <xf numFmtId="41" fontId="23" fillId="25" borderId="12" xfId="38" applyFont="1" applyFill="1" applyBorder="1" applyAlignment="1">
      <alignment vertical="center"/>
    </xf>
    <xf numFmtId="41" fontId="23" fillId="25" borderId="12" xfId="38" applyFont="1" applyFill="1" applyBorder="1" applyAlignment="1">
      <alignment horizontal="center" vertical="center" shrinkToFit="1"/>
    </xf>
    <xf numFmtId="41" fontId="23" fillId="25" borderId="12" xfId="38" applyFont="1" applyFill="1" applyBorder="1" applyAlignment="1">
      <alignment horizontal="center" vertical="center"/>
    </xf>
    <xf numFmtId="41" fontId="23" fillId="25" borderId="20" xfId="38" applyFont="1" applyFill="1" applyBorder="1" applyAlignment="1">
      <alignment vertical="center"/>
    </xf>
    <xf numFmtId="0" fontId="23" fillId="25" borderId="11" xfId="0" applyFont="1" applyFill="1" applyBorder="1" applyAlignment="1">
      <alignment horizontal="left" vertical="center"/>
    </xf>
    <xf numFmtId="41" fontId="23" fillId="25" borderId="10" xfId="38" applyFont="1" applyFill="1" applyBorder="1" applyAlignment="1">
      <alignment horizontal="left" vertical="center" shrinkToFit="1"/>
    </xf>
    <xf numFmtId="41" fontId="23" fillId="25" borderId="24" xfId="38" applyFont="1" applyFill="1" applyBorder="1" applyAlignment="1">
      <alignment vertical="center"/>
    </xf>
    <xf numFmtId="41" fontId="23" fillId="25" borderId="22" xfId="38" applyFont="1" applyFill="1" applyBorder="1" applyAlignment="1">
      <alignment horizontal="right" vertical="center"/>
    </xf>
    <xf numFmtId="41" fontId="23" fillId="25" borderId="22" xfId="38" quotePrefix="1" applyFont="1" applyFill="1" applyBorder="1" applyAlignment="1">
      <alignment vertical="center"/>
    </xf>
    <xf numFmtId="41" fontId="23" fillId="25" borderId="22" xfId="38" applyFont="1" applyFill="1" applyBorder="1" applyAlignment="1">
      <alignment vertical="center"/>
    </xf>
    <xf numFmtId="41" fontId="23" fillId="25" borderId="22" xfId="38" applyFont="1" applyFill="1" applyBorder="1" applyAlignment="1">
      <alignment horizontal="center" vertical="center" shrinkToFit="1"/>
    </xf>
    <xf numFmtId="41" fontId="23" fillId="25" borderId="23" xfId="38" applyFont="1" applyFill="1" applyBorder="1" applyAlignment="1">
      <alignment vertical="center"/>
    </xf>
    <xf numFmtId="41" fontId="23" fillId="25" borderId="18" xfId="38" applyFont="1" applyFill="1" applyBorder="1" applyAlignment="1">
      <alignment horizontal="left" vertical="center" shrinkToFit="1"/>
    </xf>
    <xf numFmtId="41" fontId="23" fillId="25" borderId="26" xfId="38" applyFont="1" applyFill="1" applyBorder="1" applyAlignment="1">
      <alignment vertical="center"/>
    </xf>
    <xf numFmtId="41" fontId="23" fillId="25" borderId="19" xfId="38" applyFont="1" applyFill="1" applyBorder="1" applyAlignment="1">
      <alignment horizontal="right" vertical="center"/>
    </xf>
    <xf numFmtId="41" fontId="23" fillId="25" borderId="19" xfId="38" quotePrefix="1" applyFont="1" applyFill="1" applyBorder="1" applyAlignment="1">
      <alignment vertical="center"/>
    </xf>
    <xf numFmtId="41" fontId="23" fillId="25" borderId="19" xfId="38" applyFont="1" applyFill="1" applyBorder="1" applyAlignment="1">
      <alignment vertical="center"/>
    </xf>
    <xf numFmtId="41" fontId="23" fillId="25" borderId="28" xfId="38" applyFont="1" applyFill="1" applyBorder="1" applyAlignment="1">
      <alignment vertical="center"/>
    </xf>
    <xf numFmtId="41" fontId="23" fillId="25" borderId="29" xfId="38" applyFont="1" applyFill="1" applyBorder="1" applyAlignment="1">
      <alignment horizontal="right" vertical="center"/>
    </xf>
    <xf numFmtId="41" fontId="23" fillId="25" borderId="29" xfId="38" quotePrefix="1" applyFont="1" applyFill="1" applyBorder="1" applyAlignment="1">
      <alignment vertical="center"/>
    </xf>
    <xf numFmtId="41" fontId="23" fillId="25" borderId="29" xfId="38" applyFont="1" applyFill="1" applyBorder="1" applyAlignment="1">
      <alignment vertical="center"/>
    </xf>
    <xf numFmtId="41" fontId="23" fillId="25" borderId="29" xfId="38" applyFont="1" applyFill="1" applyBorder="1" applyAlignment="1">
      <alignment horizontal="left" vertical="center" shrinkToFit="1"/>
    </xf>
    <xf numFmtId="41" fontId="23" fillId="25" borderId="30" xfId="38" applyFont="1" applyFill="1" applyBorder="1" applyAlignment="1">
      <alignment vertical="center"/>
    </xf>
    <xf numFmtId="41" fontId="23" fillId="25" borderId="29" xfId="38" applyFont="1" applyFill="1" applyBorder="1" applyAlignment="1">
      <alignment horizontal="center" vertical="center" shrinkToFit="1"/>
    </xf>
    <xf numFmtId="176" fontId="23" fillId="25" borderId="29" xfId="38" applyNumberFormat="1" applyFont="1" applyFill="1" applyBorder="1" applyAlignment="1">
      <alignment horizontal="center" vertical="center"/>
    </xf>
    <xf numFmtId="41" fontId="23" fillId="25" borderId="29" xfId="38" quotePrefix="1" applyFont="1" applyFill="1" applyBorder="1" applyAlignment="1">
      <alignment horizontal="center" vertical="center"/>
    </xf>
    <xf numFmtId="41" fontId="23" fillId="25" borderId="12" xfId="38" quotePrefix="1" applyFont="1" applyFill="1" applyBorder="1" applyAlignment="1">
      <alignment vertical="center"/>
    </xf>
    <xf numFmtId="41" fontId="23" fillId="25" borderId="12" xfId="38" quotePrefix="1" applyFont="1" applyFill="1" applyBorder="1" applyAlignment="1">
      <alignment horizontal="center" vertical="center"/>
    </xf>
    <xf numFmtId="41" fontId="23" fillId="25" borderId="19" xfId="38" applyFont="1" applyFill="1" applyBorder="1" applyAlignment="1">
      <alignment horizontal="center" vertical="center" shrinkToFit="1"/>
    </xf>
    <xf numFmtId="176" fontId="23" fillId="25" borderId="19" xfId="38" applyNumberFormat="1" applyFont="1" applyFill="1" applyBorder="1" applyAlignment="1">
      <alignment horizontal="center" vertical="center"/>
    </xf>
    <xf numFmtId="41" fontId="23" fillId="25" borderId="27" xfId="38" applyFont="1" applyFill="1" applyBorder="1" applyAlignment="1">
      <alignment vertical="center"/>
    </xf>
    <xf numFmtId="41" fontId="23" fillId="25" borderId="21" xfId="38" quotePrefix="1" applyFont="1" applyFill="1" applyBorder="1" applyAlignment="1">
      <alignment vertical="center"/>
    </xf>
    <xf numFmtId="41" fontId="23" fillId="25" borderId="32" xfId="38" applyFont="1" applyFill="1" applyBorder="1" applyAlignment="1">
      <alignment vertical="center"/>
    </xf>
    <xf numFmtId="41" fontId="23" fillId="26" borderId="12" xfId="38" quotePrefix="1" applyFont="1" applyFill="1" applyBorder="1" applyAlignment="1">
      <alignment horizontal="center" vertical="center"/>
    </xf>
    <xf numFmtId="41" fontId="23" fillId="0" borderId="10" xfId="38" applyFont="1" applyFill="1" applyBorder="1" applyAlignment="1">
      <alignment vertical="center"/>
    </xf>
    <xf numFmtId="41" fontId="23" fillId="0" borderId="12" xfId="38" applyFont="1" applyFill="1" applyBorder="1" applyAlignment="1">
      <alignment horizontal="right" vertical="center"/>
    </xf>
    <xf numFmtId="41" fontId="23" fillId="0" borderId="12" xfId="38" quotePrefix="1" applyFont="1" applyFill="1" applyBorder="1" applyAlignment="1">
      <alignment vertical="center"/>
    </xf>
    <xf numFmtId="41" fontId="23" fillId="0" borderId="12" xfId="38" applyFont="1" applyFill="1" applyBorder="1" applyAlignment="1">
      <alignment vertical="center"/>
    </xf>
    <xf numFmtId="0" fontId="23" fillId="25" borderId="17" xfId="0" applyFont="1" applyFill="1" applyBorder="1" applyAlignment="1">
      <alignment horizontal="left" vertical="center"/>
    </xf>
    <xf numFmtId="41" fontId="23" fillId="25" borderId="39" xfId="38" applyFont="1" applyFill="1" applyBorder="1" applyAlignment="1">
      <alignment horizontal="left" vertical="center" shrinkToFit="1"/>
    </xf>
    <xf numFmtId="41" fontId="23" fillId="25" borderId="25" xfId="38" applyFont="1" applyFill="1" applyBorder="1" applyAlignment="1">
      <alignment horizontal="center" vertical="center" shrinkToFit="1"/>
    </xf>
    <xf numFmtId="41" fontId="23" fillId="25" borderId="25" xfId="38" applyFont="1" applyFill="1" applyBorder="1" applyAlignment="1">
      <alignment horizontal="center" vertical="center"/>
    </xf>
    <xf numFmtId="41" fontId="23" fillId="25" borderId="16" xfId="38" applyFont="1" applyFill="1" applyBorder="1" applyAlignment="1">
      <alignment vertical="center"/>
    </xf>
    <xf numFmtId="41" fontId="23" fillId="25" borderId="12" xfId="38" applyFont="1" applyFill="1" applyBorder="1" applyAlignment="1">
      <alignment horizontal="left" vertical="center" shrinkToFit="1"/>
    </xf>
    <xf numFmtId="176" fontId="23" fillId="25" borderId="12" xfId="38" applyNumberFormat="1" applyFont="1" applyFill="1" applyBorder="1" applyAlignment="1">
      <alignment horizontal="center" vertical="center"/>
    </xf>
    <xf numFmtId="41" fontId="23" fillId="25" borderId="36" xfId="38" applyFont="1" applyFill="1" applyBorder="1" applyAlignment="1">
      <alignment horizontal="left" vertical="center"/>
    </xf>
    <xf numFmtId="41" fontId="23" fillId="25" borderId="37" xfId="38" applyFont="1" applyFill="1" applyBorder="1" applyAlignment="1">
      <alignment horizontal="right" vertical="center"/>
    </xf>
    <xf numFmtId="41" fontId="23" fillId="25" borderId="37" xfId="38" quotePrefix="1" applyFont="1" applyFill="1" applyBorder="1" applyAlignment="1">
      <alignment vertical="center"/>
    </xf>
    <xf numFmtId="41" fontId="23" fillId="25" borderId="37" xfId="38" applyFont="1" applyFill="1" applyBorder="1" applyAlignment="1">
      <alignment vertical="center"/>
    </xf>
    <xf numFmtId="41" fontId="23" fillId="25" borderId="37" xfId="38" applyFont="1" applyFill="1" applyBorder="1" applyAlignment="1">
      <alignment horizontal="left" vertical="center" shrinkToFit="1"/>
    </xf>
    <xf numFmtId="176" fontId="23" fillId="25" borderId="37" xfId="38" quotePrefix="1" applyNumberFormat="1" applyFont="1" applyFill="1" applyBorder="1" applyAlignment="1">
      <alignment horizontal="center" vertical="center"/>
    </xf>
    <xf numFmtId="0" fontId="23" fillId="26" borderId="14" xfId="0" applyFont="1" applyFill="1" applyBorder="1" applyAlignment="1">
      <alignment horizontal="center" vertical="center"/>
    </xf>
    <xf numFmtId="0" fontId="23" fillId="26" borderId="10" xfId="0" applyFont="1" applyFill="1" applyBorder="1" applyAlignment="1">
      <alignment horizontal="center" vertical="center" shrinkToFit="1"/>
    </xf>
    <xf numFmtId="0" fontId="23" fillId="25" borderId="13" xfId="0" applyFont="1" applyFill="1" applyBorder="1" applyAlignment="1">
      <alignment horizontal="center" vertical="center"/>
    </xf>
    <xf numFmtId="0" fontId="23" fillId="25" borderId="14" xfId="0" applyFont="1" applyFill="1" applyBorder="1" applyAlignment="1">
      <alignment horizontal="center" vertical="center"/>
    </xf>
    <xf numFmtId="0" fontId="23" fillId="25" borderId="10" xfId="0" applyFont="1" applyFill="1" applyBorder="1" applyAlignment="1">
      <alignment horizontal="center" vertical="center" shrinkToFit="1"/>
    </xf>
    <xf numFmtId="0" fontId="23" fillId="25" borderId="11" xfId="0" applyFont="1" applyFill="1" applyBorder="1" applyAlignment="1">
      <alignment horizontal="center" vertical="center"/>
    </xf>
    <xf numFmtId="0" fontId="23" fillId="25" borderId="13" xfId="0" applyNumberFormat="1" applyFont="1" applyFill="1" applyBorder="1" applyAlignment="1">
      <alignment horizontal="center" vertical="center"/>
    </xf>
    <xf numFmtId="0" fontId="23" fillId="25" borderId="17" xfId="0" applyNumberFormat="1" applyFont="1" applyFill="1" applyBorder="1" applyAlignment="1">
      <alignment horizontal="center" vertical="center"/>
    </xf>
    <xf numFmtId="0" fontId="23" fillId="25" borderId="10" xfId="38" applyNumberFormat="1" applyFont="1" applyFill="1" applyBorder="1" applyAlignment="1">
      <alignment horizontal="center" vertical="center" shrinkToFit="1"/>
    </xf>
    <xf numFmtId="176" fontId="23" fillId="25" borderId="23" xfId="38" applyNumberFormat="1" applyFont="1" applyFill="1" applyBorder="1" applyAlignment="1">
      <alignment vertical="center"/>
    </xf>
    <xf numFmtId="0" fontId="23" fillId="25" borderId="11" xfId="0" applyNumberFormat="1" applyFont="1" applyFill="1" applyBorder="1" applyAlignment="1">
      <alignment horizontal="center" vertical="center"/>
    </xf>
    <xf numFmtId="0" fontId="23" fillId="25" borderId="18" xfId="38" applyNumberFormat="1" applyFont="1" applyFill="1" applyBorder="1" applyAlignment="1">
      <alignment horizontal="center" vertical="center" shrinkToFit="1"/>
    </xf>
    <xf numFmtId="41" fontId="23" fillId="25" borderId="28" xfId="38" applyFont="1" applyFill="1" applyBorder="1" applyAlignment="1">
      <alignment horizontal="left" vertical="center"/>
    </xf>
    <xf numFmtId="41" fontId="23" fillId="25" borderId="29" xfId="38" applyFont="1" applyFill="1" applyBorder="1" applyAlignment="1">
      <alignment horizontal="left" vertical="center"/>
    </xf>
    <xf numFmtId="41" fontId="23" fillId="25" borderId="29" xfId="38" quotePrefix="1" applyFont="1" applyFill="1" applyBorder="1" applyAlignment="1">
      <alignment horizontal="left" vertical="center"/>
    </xf>
    <xf numFmtId="176" fontId="23" fillId="25" borderId="29" xfId="38" applyNumberFormat="1" applyFont="1" applyFill="1" applyBorder="1" applyAlignment="1">
      <alignment horizontal="left" vertical="center" wrapText="1"/>
    </xf>
    <xf numFmtId="176" fontId="23" fillId="25" borderId="30" xfId="38" applyNumberFormat="1" applyFont="1" applyFill="1" applyBorder="1" applyAlignment="1">
      <alignment horizontal="right" vertical="center"/>
    </xf>
    <xf numFmtId="41" fontId="23" fillId="25" borderId="37" xfId="38" quotePrefix="1" applyFont="1" applyFill="1" applyBorder="1" applyAlignment="1">
      <alignment horizontal="left" vertical="center"/>
    </xf>
    <xf numFmtId="41" fontId="23" fillId="25" borderId="37" xfId="38" applyFont="1" applyFill="1" applyBorder="1" applyAlignment="1">
      <alignment horizontal="left" vertical="center"/>
    </xf>
    <xf numFmtId="176" fontId="23" fillId="25" borderId="30" xfId="38" applyNumberFormat="1" applyFont="1" applyFill="1" applyBorder="1" applyAlignment="1">
      <alignment vertical="center"/>
    </xf>
    <xf numFmtId="41" fontId="23" fillId="25" borderId="33" xfId="38" applyFont="1" applyFill="1" applyBorder="1" applyAlignment="1">
      <alignment vertical="center"/>
    </xf>
    <xf numFmtId="176" fontId="23" fillId="25" borderId="37" xfId="38" applyNumberFormat="1" applyFont="1" applyFill="1" applyBorder="1" applyAlignment="1">
      <alignment horizontal="left" vertical="center" wrapText="1"/>
    </xf>
    <xf numFmtId="0" fontId="23" fillId="26" borderId="14" xfId="0" applyFont="1" applyFill="1" applyBorder="1" applyAlignment="1">
      <alignment vertical="center"/>
    </xf>
    <xf numFmtId="0" fontId="23" fillId="26" borderId="10" xfId="0" applyFont="1" applyFill="1" applyBorder="1" applyAlignment="1">
      <alignment vertical="center"/>
    </xf>
    <xf numFmtId="41" fontId="23" fillId="26" borderId="12" xfId="38" applyFont="1" applyFill="1" applyBorder="1" applyAlignment="1">
      <alignment vertical="center" shrinkToFit="1"/>
    </xf>
    <xf numFmtId="176" fontId="23" fillId="26" borderId="21" xfId="38" applyNumberFormat="1" applyFont="1" applyFill="1" applyBorder="1" applyAlignment="1">
      <alignment vertical="center" wrapText="1"/>
    </xf>
    <xf numFmtId="176" fontId="23" fillId="26" borderId="20" xfId="38" applyNumberFormat="1" applyFont="1" applyFill="1" applyBorder="1" applyAlignment="1">
      <alignment vertical="center"/>
    </xf>
    <xf numFmtId="0" fontId="23" fillId="25" borderId="13" xfId="0" applyFont="1" applyFill="1" applyBorder="1" applyAlignment="1">
      <alignment vertical="center"/>
    </xf>
    <xf numFmtId="0" fontId="23" fillId="25" borderId="14" xfId="0" applyFont="1" applyFill="1" applyBorder="1" applyAlignment="1">
      <alignment vertical="center"/>
    </xf>
    <xf numFmtId="0" fontId="23" fillId="25" borderId="10" xfId="0" applyFont="1" applyFill="1" applyBorder="1" applyAlignment="1">
      <alignment vertical="center"/>
    </xf>
    <xf numFmtId="41" fontId="23" fillId="25" borderId="12" xfId="38" applyFont="1" applyFill="1" applyBorder="1" applyAlignment="1">
      <alignment vertical="center" shrinkToFit="1"/>
    </xf>
    <xf numFmtId="176" fontId="23" fillId="25" borderId="21" xfId="38" applyNumberFormat="1" applyFont="1" applyFill="1" applyBorder="1" applyAlignment="1">
      <alignment vertical="center" wrapText="1"/>
    </xf>
    <xf numFmtId="176" fontId="23" fillId="25" borderId="20" xfId="38" applyNumberFormat="1" applyFont="1" applyFill="1" applyBorder="1" applyAlignment="1">
      <alignment vertical="center"/>
    </xf>
    <xf numFmtId="0" fontId="23" fillId="25" borderId="11" xfId="0" applyFont="1" applyFill="1" applyBorder="1" applyAlignment="1">
      <alignment vertical="center"/>
    </xf>
    <xf numFmtId="41" fontId="23" fillId="26" borderId="10" xfId="38" applyFont="1" applyFill="1" applyBorder="1" applyAlignment="1">
      <alignment vertical="center" shrinkToFit="1"/>
    </xf>
    <xf numFmtId="41" fontId="23" fillId="26" borderId="12" xfId="38" quotePrefix="1" applyFont="1" applyFill="1" applyBorder="1" applyAlignment="1">
      <alignment vertical="center"/>
    </xf>
    <xf numFmtId="41" fontId="23" fillId="25" borderId="10" xfId="38" applyFont="1" applyFill="1" applyBorder="1" applyAlignment="1">
      <alignment vertical="center" shrinkToFit="1"/>
    </xf>
    <xf numFmtId="0" fontId="23" fillId="25" borderId="17" xfId="0" applyFont="1" applyFill="1" applyBorder="1" applyAlignment="1">
      <alignment vertical="center"/>
    </xf>
    <xf numFmtId="0" fontId="29" fillId="26" borderId="14" xfId="0" applyFont="1" applyFill="1" applyBorder="1" applyAlignment="1">
      <alignment horizontal="left" vertical="center" wrapText="1"/>
    </xf>
    <xf numFmtId="41" fontId="29" fillId="26" borderId="25" xfId="0" applyNumberFormat="1" applyFont="1" applyFill="1" applyBorder="1" applyAlignment="1">
      <alignment horizontal="right" vertical="center"/>
    </xf>
    <xf numFmtId="41" fontId="29" fillId="26" borderId="25" xfId="38" quotePrefix="1" applyNumberFormat="1" applyFont="1" applyFill="1" applyBorder="1" applyAlignment="1">
      <alignment horizontal="center" vertical="center"/>
    </xf>
    <xf numFmtId="0" fontId="29" fillId="26" borderId="25" xfId="0" applyFont="1" applyFill="1" applyBorder="1" applyAlignment="1">
      <alignment horizontal="center" vertical="center"/>
    </xf>
    <xf numFmtId="9" fontId="22" fillId="26" borderId="13" xfId="31" applyFont="1" applyFill="1" applyBorder="1" applyAlignment="1">
      <alignment horizontal="center" vertical="center"/>
    </xf>
    <xf numFmtId="41" fontId="29" fillId="25" borderId="35" xfId="38" applyNumberFormat="1" applyFont="1" applyFill="1" applyBorder="1" applyAlignment="1">
      <alignment horizontal="right" vertical="center"/>
    </xf>
    <xf numFmtId="0" fontId="23" fillId="26" borderId="12" xfId="0" applyFont="1" applyFill="1" applyBorder="1" applyAlignment="1">
      <alignment vertical="center"/>
    </xf>
    <xf numFmtId="0" fontId="23" fillId="25" borderId="12" xfId="0" applyFont="1" applyFill="1" applyBorder="1" applyAlignment="1">
      <alignment vertical="center"/>
    </xf>
    <xf numFmtId="0" fontId="23" fillId="25" borderId="12" xfId="0" applyFont="1" applyFill="1" applyBorder="1" applyAlignment="1">
      <alignment horizontal="center" vertical="center" shrinkToFit="1"/>
    </xf>
    <xf numFmtId="0" fontId="23" fillId="25" borderId="12" xfId="0" applyFont="1" applyFill="1" applyBorder="1" applyAlignment="1">
      <alignment horizontal="center" vertical="center"/>
    </xf>
    <xf numFmtId="41" fontId="29" fillId="0" borderId="37" xfId="38" quotePrefix="1" applyFont="1" applyFill="1" applyBorder="1" applyAlignment="1">
      <alignment horizontal="right" vertical="center"/>
    </xf>
    <xf numFmtId="42" fontId="29" fillId="25" borderId="33" xfId="0" applyNumberFormat="1" applyFont="1" applyFill="1" applyBorder="1" applyAlignment="1">
      <alignment horizontal="left" vertical="center"/>
    </xf>
    <xf numFmtId="0" fontId="29" fillId="25" borderId="34" xfId="0" applyFont="1" applyFill="1" applyBorder="1" applyAlignment="1">
      <alignment horizontal="center" vertical="center"/>
    </xf>
    <xf numFmtId="42" fontId="29" fillId="25" borderId="36" xfId="0" applyNumberFormat="1" applyFont="1" applyFill="1" applyBorder="1" applyAlignment="1">
      <alignment horizontal="left" vertical="center"/>
    </xf>
    <xf numFmtId="41" fontId="29" fillId="25" borderId="0" xfId="38" applyFont="1" applyFill="1" applyBorder="1" applyAlignment="1">
      <alignment horizontal="right" vertical="center"/>
    </xf>
    <xf numFmtId="0" fontId="29" fillId="25" borderId="33" xfId="0" applyFont="1" applyFill="1" applyBorder="1" applyAlignment="1">
      <alignment horizontal="left" vertical="center"/>
    </xf>
    <xf numFmtId="42" fontId="29" fillId="0" borderId="28" xfId="0" applyNumberFormat="1" applyFont="1" applyFill="1" applyBorder="1" applyAlignment="1">
      <alignment horizontal="left" vertical="center"/>
    </xf>
    <xf numFmtId="182" fontId="29" fillId="24" borderId="0" xfId="38" quotePrefix="1" applyNumberFormat="1" applyFont="1" applyFill="1" applyBorder="1" applyAlignment="1">
      <alignment horizontal="center" vertical="center"/>
    </xf>
    <xf numFmtId="41" fontId="29" fillId="24" borderId="34" xfId="38" quotePrefix="1" applyFont="1" applyFill="1" applyBorder="1" applyAlignment="1">
      <alignment horizontal="center" vertical="center"/>
    </xf>
    <xf numFmtId="10" fontId="29" fillId="24" borderId="21" xfId="38" quotePrefix="1" applyNumberFormat="1" applyFont="1" applyFill="1" applyBorder="1" applyAlignment="1">
      <alignment horizontal="center" vertical="center"/>
    </xf>
    <xf numFmtId="41" fontId="23" fillId="25" borderId="19" xfId="38" applyFont="1" applyFill="1" applyBorder="1" applyAlignment="1">
      <alignment horizontal="left" vertical="center"/>
    </xf>
    <xf numFmtId="176" fontId="23" fillId="25" borderId="12" xfId="38" applyNumberFormat="1" applyFont="1" applyFill="1" applyBorder="1" applyAlignment="1">
      <alignment vertical="center" wrapText="1"/>
    </xf>
    <xf numFmtId="176" fontId="23" fillId="25" borderId="27" xfId="38" applyNumberFormat="1" applyFont="1" applyFill="1" applyBorder="1" applyAlignment="1">
      <alignment horizontal="right" vertical="center"/>
    </xf>
    <xf numFmtId="176" fontId="23" fillId="26" borderId="12" xfId="38" applyNumberFormat="1" applyFont="1" applyFill="1" applyBorder="1" applyAlignment="1">
      <alignment vertical="center" wrapText="1"/>
    </xf>
    <xf numFmtId="176" fontId="23" fillId="25" borderId="21" xfId="38" applyNumberFormat="1" applyFont="1" applyFill="1" applyBorder="1" applyAlignment="1">
      <alignment horizontal="left" vertical="center" wrapText="1"/>
    </xf>
    <xf numFmtId="0" fontId="35" fillId="24" borderId="0" xfId="0" applyFont="1" applyFill="1" applyAlignment="1">
      <alignment horizontal="center" vertical="center"/>
    </xf>
    <xf numFmtId="41" fontId="35" fillId="24" borderId="0" xfId="0" applyNumberFormat="1" applyFont="1" applyFill="1" applyAlignment="1">
      <alignment horizontal="center" vertical="center"/>
    </xf>
    <xf numFmtId="0" fontId="35" fillId="24" borderId="0" xfId="0" applyFont="1" applyFill="1" applyAlignment="1">
      <alignment horizontal="center" vertical="center" shrinkToFit="1"/>
    </xf>
    <xf numFmtId="0" fontId="35" fillId="24" borderId="0" xfId="0" applyNumberFormat="1" applyFont="1" applyFill="1" applyAlignment="1">
      <alignment horizontal="center" vertical="center"/>
    </xf>
    <xf numFmtId="41" fontId="27" fillId="24" borderId="0" xfId="0" applyNumberFormat="1" applyFont="1" applyFill="1" applyAlignment="1">
      <alignment horizontal="right" vertical="center"/>
    </xf>
    <xf numFmtId="0" fontId="27" fillId="24" borderId="0" xfId="0" applyFont="1" applyFill="1" applyAlignment="1">
      <alignment horizontal="center" vertical="center"/>
    </xf>
    <xf numFmtId="0" fontId="27" fillId="26" borderId="14" xfId="0" applyFont="1" applyFill="1" applyBorder="1" applyAlignment="1">
      <alignment horizontal="center" vertical="center" wrapText="1"/>
    </xf>
    <xf numFmtId="9" fontId="38" fillId="24" borderId="24" xfId="0" applyNumberFormat="1" applyFont="1" applyFill="1" applyBorder="1" applyAlignment="1">
      <alignment horizontal="center" vertical="center"/>
    </xf>
    <xf numFmtId="41" fontId="36" fillId="24" borderId="42" xfId="0" applyNumberFormat="1" applyFont="1" applyFill="1" applyBorder="1" applyAlignment="1">
      <alignment horizontal="center" vertical="center"/>
    </xf>
    <xf numFmtId="9" fontId="38" fillId="24" borderId="14" xfId="61" applyFont="1" applyFill="1" applyBorder="1" applyAlignment="1">
      <alignment horizontal="center" vertical="center" shrinkToFit="1"/>
    </xf>
    <xf numFmtId="0" fontId="32" fillId="24" borderId="0" xfId="0" applyFont="1" applyFill="1" applyAlignment="1">
      <alignment horizontal="center" vertical="center"/>
    </xf>
    <xf numFmtId="0" fontId="35" fillId="24" borderId="0" xfId="0" applyFont="1" applyFill="1" applyAlignment="1">
      <alignment vertical="center" shrinkToFit="1"/>
    </xf>
    <xf numFmtId="41" fontId="35" fillId="25" borderId="0" xfId="0" applyNumberFormat="1" applyFont="1" applyFill="1" applyAlignment="1">
      <alignment vertical="center"/>
    </xf>
    <xf numFmtId="0" fontId="35" fillId="25" borderId="0" xfId="0" applyFont="1" applyFill="1" applyAlignment="1">
      <alignment vertical="center" shrinkToFit="1"/>
    </xf>
    <xf numFmtId="41" fontId="23" fillId="25" borderId="15" xfId="38" applyFont="1" applyFill="1" applyBorder="1" applyAlignment="1">
      <alignment vertical="center"/>
    </xf>
    <xf numFmtId="0" fontId="23" fillId="24" borderId="18" xfId="0" applyFont="1" applyFill="1" applyBorder="1" applyAlignment="1">
      <alignment horizontal="center" vertical="center"/>
    </xf>
    <xf numFmtId="41" fontId="29" fillId="25" borderId="12" xfId="0" applyNumberFormat="1" applyFont="1" applyFill="1" applyBorder="1" applyAlignment="1">
      <alignment horizontal="right" vertical="center"/>
    </xf>
    <xf numFmtId="41" fontId="29" fillId="25" borderId="22" xfId="38" applyNumberFormat="1" applyFont="1" applyFill="1" applyBorder="1" applyAlignment="1">
      <alignment horizontal="right" vertical="center"/>
    </xf>
    <xf numFmtId="41" fontId="29" fillId="25" borderId="29" xfId="38" applyNumberFormat="1" applyFont="1" applyFill="1" applyBorder="1" applyAlignment="1">
      <alignment horizontal="right" vertical="center"/>
    </xf>
    <xf numFmtId="41" fontId="29" fillId="25" borderId="22" xfId="38" quotePrefix="1" applyNumberFormat="1" applyFont="1" applyFill="1" applyBorder="1" applyAlignment="1">
      <alignment horizontal="center" vertical="center"/>
    </xf>
    <xf numFmtId="41" fontId="23" fillId="26" borderId="10" xfId="38" applyFont="1" applyFill="1" applyBorder="1" applyAlignment="1">
      <alignment horizontal="left" vertical="center" shrinkToFit="1"/>
    </xf>
    <xf numFmtId="41" fontId="24" fillId="24" borderId="24" xfId="38" applyFont="1" applyFill="1" applyBorder="1" applyAlignment="1">
      <alignment horizontal="left" vertical="center" shrinkToFit="1"/>
    </xf>
    <xf numFmtId="9" fontId="23" fillId="24" borderId="24" xfId="31" applyFont="1" applyFill="1" applyBorder="1" applyAlignment="1">
      <alignment horizontal="center" vertical="center"/>
    </xf>
    <xf numFmtId="9" fontId="23" fillId="26" borderId="24" xfId="31" applyFont="1" applyFill="1" applyBorder="1" applyAlignment="1">
      <alignment horizontal="center" vertical="center"/>
    </xf>
    <xf numFmtId="9" fontId="23" fillId="24" borderId="10" xfId="31" applyFont="1" applyFill="1" applyBorder="1" applyAlignment="1">
      <alignment horizontal="center" vertical="center"/>
    </xf>
    <xf numFmtId="0" fontId="23" fillId="24" borderId="0" xfId="0" applyFont="1" applyFill="1" applyBorder="1"/>
    <xf numFmtId="9" fontId="28" fillId="0" borderId="14" xfId="0" applyNumberFormat="1" applyFont="1" applyFill="1" applyBorder="1" applyAlignment="1">
      <alignment horizontal="center" vertical="center"/>
    </xf>
    <xf numFmtId="0" fontId="29" fillId="0" borderId="13" xfId="0" applyFont="1" applyFill="1" applyBorder="1" applyAlignment="1">
      <alignment horizontal="center" vertical="center"/>
    </xf>
    <xf numFmtId="0" fontId="29" fillId="0" borderId="11" xfId="0" applyFont="1" applyFill="1" applyBorder="1" applyAlignment="1">
      <alignment horizontal="center" vertical="center"/>
    </xf>
    <xf numFmtId="9" fontId="29" fillId="0" borderId="13" xfId="38" applyNumberFormat="1" applyFont="1" applyFill="1" applyBorder="1" applyAlignment="1">
      <alignment horizontal="center" vertical="center"/>
    </xf>
    <xf numFmtId="9" fontId="29" fillId="0" borderId="11" xfId="38" applyNumberFormat="1" applyFont="1" applyFill="1" applyBorder="1" applyAlignment="1">
      <alignment horizontal="center" vertical="center"/>
    </xf>
    <xf numFmtId="0" fontId="29" fillId="25" borderId="11" xfId="0" applyFont="1" applyFill="1" applyBorder="1" applyAlignment="1">
      <alignment horizontal="center" vertical="center"/>
    </xf>
    <xf numFmtId="9" fontId="29" fillId="25" borderId="11" xfId="38" applyNumberFormat="1" applyFont="1" applyFill="1" applyBorder="1" applyAlignment="1">
      <alignment horizontal="center" vertical="center"/>
    </xf>
    <xf numFmtId="9" fontId="29" fillId="25" borderId="13" xfId="38" applyNumberFormat="1" applyFont="1" applyFill="1" applyBorder="1" applyAlignment="1">
      <alignment horizontal="center" vertical="center"/>
    </xf>
    <xf numFmtId="9" fontId="29" fillId="25" borderId="17" xfId="38" applyNumberFormat="1" applyFont="1" applyFill="1" applyBorder="1" applyAlignment="1">
      <alignment horizontal="center" vertical="center"/>
    </xf>
    <xf numFmtId="0" fontId="29" fillId="25" borderId="13" xfId="0" applyFont="1" applyFill="1" applyBorder="1" applyAlignment="1">
      <alignment horizontal="center" vertical="center"/>
    </xf>
    <xf numFmtId="0" fontId="29" fillId="25" borderId="17" xfId="0" applyFont="1" applyFill="1" applyBorder="1" applyAlignment="1">
      <alignment horizontal="center" vertical="center"/>
    </xf>
    <xf numFmtId="41" fontId="30" fillId="24" borderId="20" xfId="38" applyFont="1" applyFill="1" applyBorder="1" applyAlignment="1">
      <alignment vertical="center"/>
    </xf>
    <xf numFmtId="0" fontId="27" fillId="26" borderId="24" xfId="0" applyFont="1" applyFill="1" applyBorder="1" applyAlignment="1">
      <alignment vertical="center" shrinkToFit="1"/>
    </xf>
    <xf numFmtId="9" fontId="27" fillId="26" borderId="24" xfId="0" applyNumberFormat="1" applyFont="1" applyFill="1" applyBorder="1" applyAlignment="1">
      <alignment horizontal="center" vertical="center"/>
    </xf>
    <xf numFmtId="9" fontId="27" fillId="26" borderId="23" xfId="61" applyFont="1" applyFill="1" applyBorder="1" applyAlignment="1">
      <alignment horizontal="center" vertical="center"/>
    </xf>
    <xf numFmtId="0" fontId="27" fillId="24" borderId="18" xfId="0" applyFont="1" applyFill="1" applyBorder="1" applyAlignment="1">
      <alignment vertical="center" shrinkToFit="1"/>
    </xf>
    <xf numFmtId="9" fontId="27" fillId="24" borderId="18" xfId="0" applyNumberFormat="1" applyFont="1" applyFill="1" applyBorder="1" applyAlignment="1">
      <alignment horizontal="center" vertical="center"/>
    </xf>
    <xf numFmtId="9" fontId="27" fillId="24" borderId="15" xfId="61" applyFont="1" applyFill="1" applyBorder="1" applyAlignment="1">
      <alignment horizontal="center" vertical="center"/>
    </xf>
    <xf numFmtId="9" fontId="27" fillId="24" borderId="16" xfId="61" applyFont="1" applyFill="1" applyBorder="1" applyAlignment="1">
      <alignment horizontal="center" vertical="center"/>
    </xf>
    <xf numFmtId="42" fontId="27" fillId="24" borderId="18" xfId="0" applyNumberFormat="1" applyFont="1" applyFill="1" applyBorder="1" applyAlignment="1">
      <alignment vertical="center"/>
    </xf>
    <xf numFmtId="9" fontId="27" fillId="26" borderId="15" xfId="61" applyFont="1" applyFill="1" applyBorder="1" applyAlignment="1">
      <alignment horizontal="center" vertical="center"/>
    </xf>
    <xf numFmtId="9" fontId="27" fillId="26" borderId="14" xfId="61" applyFont="1" applyFill="1" applyBorder="1" applyAlignment="1">
      <alignment horizontal="center" vertical="center"/>
    </xf>
    <xf numFmtId="176" fontId="27" fillId="26" borderId="41" xfId="0" applyNumberFormat="1" applyFont="1" applyFill="1" applyBorder="1" applyAlignment="1">
      <alignment vertical="center"/>
    </xf>
    <xf numFmtId="0" fontId="27" fillId="25" borderId="18" xfId="0" applyFont="1" applyFill="1" applyBorder="1" applyAlignment="1">
      <alignment vertical="center" shrinkToFit="1"/>
    </xf>
    <xf numFmtId="9" fontId="27" fillId="25" borderId="18" xfId="0" applyNumberFormat="1" applyFont="1" applyFill="1" applyBorder="1" applyAlignment="1">
      <alignment horizontal="center" vertical="center"/>
    </xf>
    <xf numFmtId="176" fontId="27" fillId="26" borderId="42" xfId="0" applyNumberFormat="1" applyFont="1" applyFill="1" applyBorder="1" applyAlignment="1">
      <alignment vertical="center"/>
    </xf>
    <xf numFmtId="9" fontId="27" fillId="26" borderId="20" xfId="61" applyFont="1" applyFill="1" applyBorder="1" applyAlignment="1">
      <alignment horizontal="center" vertical="center"/>
    </xf>
    <xf numFmtId="9" fontId="27" fillId="25" borderId="40" xfId="0" applyNumberFormat="1" applyFont="1" applyFill="1" applyBorder="1" applyAlignment="1">
      <alignment horizontal="center" vertical="center"/>
    </xf>
    <xf numFmtId="0" fontId="29" fillId="25" borderId="11" xfId="0" applyFont="1" applyFill="1" applyBorder="1" applyAlignment="1">
      <alignment horizontal="center" vertical="center"/>
    </xf>
    <xf numFmtId="0" fontId="29" fillId="0" borderId="11" xfId="0" applyFont="1" applyFill="1" applyBorder="1" applyAlignment="1">
      <alignment horizontal="center" vertical="center"/>
    </xf>
    <xf numFmtId="41" fontId="23" fillId="25" borderId="36" xfId="38" applyFont="1" applyFill="1" applyBorder="1" applyAlignment="1">
      <alignment vertical="center"/>
    </xf>
    <xf numFmtId="176" fontId="23" fillId="25" borderId="37" xfId="38" applyNumberFormat="1" applyFont="1" applyFill="1" applyBorder="1" applyAlignment="1">
      <alignment horizontal="center" vertical="center"/>
    </xf>
    <xf numFmtId="41" fontId="23" fillId="25" borderId="38" xfId="38" applyFont="1" applyFill="1" applyBorder="1" applyAlignment="1">
      <alignment vertical="center"/>
    </xf>
    <xf numFmtId="0" fontId="29" fillId="0" borderId="11" xfId="0" applyFont="1" applyFill="1" applyBorder="1" applyAlignment="1">
      <alignment horizontal="center" vertical="center"/>
    </xf>
    <xf numFmtId="41" fontId="23" fillId="25" borderId="19" xfId="38" quotePrefix="1" applyFont="1" applyFill="1" applyBorder="1" applyAlignment="1">
      <alignment horizontal="center" vertical="center"/>
    </xf>
    <xf numFmtId="0" fontId="29" fillId="0" borderId="39" xfId="0" applyFont="1" applyFill="1" applyBorder="1" applyAlignment="1">
      <alignment horizontal="center" vertical="center"/>
    </xf>
    <xf numFmtId="41" fontId="29" fillId="0" borderId="25" xfId="38" applyNumberFormat="1" applyFont="1" applyFill="1" applyBorder="1" applyAlignment="1">
      <alignment horizontal="center" vertical="center"/>
    </xf>
    <xf numFmtId="41" fontId="29" fillId="25" borderId="20" xfId="38" applyNumberFormat="1" applyFont="1" applyFill="1" applyBorder="1" applyAlignment="1">
      <alignment horizontal="right" vertical="center"/>
    </xf>
    <xf numFmtId="0" fontId="29" fillId="0" borderId="36" xfId="0" applyFont="1" applyFill="1" applyBorder="1" applyAlignment="1">
      <alignment horizontal="left" vertical="center"/>
    </xf>
    <xf numFmtId="41" fontId="29" fillId="0" borderId="37" xfId="38" applyFont="1" applyFill="1" applyBorder="1" applyAlignment="1">
      <alignment horizontal="right" vertical="center"/>
    </xf>
    <xf numFmtId="41" fontId="29" fillId="0" borderId="37" xfId="38" quotePrefix="1" applyFont="1" applyFill="1" applyBorder="1" applyAlignment="1">
      <alignment horizontal="center" vertical="center"/>
    </xf>
    <xf numFmtId="41" fontId="29" fillId="0" borderId="37" xfId="38" applyNumberFormat="1" applyFont="1" applyFill="1" applyBorder="1" applyAlignment="1">
      <alignment horizontal="center" vertical="center"/>
    </xf>
    <xf numFmtId="41" fontId="29" fillId="0" borderId="37" xfId="38" applyFont="1" applyFill="1" applyBorder="1" applyAlignment="1">
      <alignment horizontal="center" vertical="center"/>
    </xf>
    <xf numFmtId="0" fontId="29" fillId="0" borderId="37" xfId="0" applyFont="1" applyFill="1" applyBorder="1" applyAlignment="1">
      <alignment horizontal="center" vertical="center"/>
    </xf>
    <xf numFmtId="176" fontId="29" fillId="0" borderId="37" xfId="38" quotePrefix="1" applyNumberFormat="1" applyFont="1" applyFill="1" applyBorder="1" applyAlignment="1">
      <alignment horizontal="center" vertical="center"/>
    </xf>
    <xf numFmtId="41" fontId="29" fillId="0" borderId="38" xfId="38" applyFont="1" applyFill="1" applyBorder="1" applyAlignment="1">
      <alignment horizontal="right" vertical="center"/>
    </xf>
    <xf numFmtId="176" fontId="29" fillId="25" borderId="12" xfId="38" quotePrefix="1" applyNumberFormat="1" applyFont="1" applyFill="1" applyBorder="1" applyAlignment="1">
      <alignment horizontal="center" vertical="center"/>
    </xf>
    <xf numFmtId="9" fontId="29" fillId="25" borderId="11" xfId="38" applyNumberFormat="1" applyFont="1" applyFill="1" applyBorder="1" applyAlignment="1">
      <alignment horizontal="center" vertical="center"/>
    </xf>
    <xf numFmtId="0" fontId="29" fillId="25" borderId="11" xfId="0" applyFont="1" applyFill="1" applyBorder="1" applyAlignment="1">
      <alignment horizontal="center" vertical="center"/>
    </xf>
    <xf numFmtId="0" fontId="29" fillId="0" borderId="11" xfId="0" applyFont="1" applyFill="1" applyBorder="1" applyAlignment="1">
      <alignment horizontal="center" vertical="center"/>
    </xf>
    <xf numFmtId="0" fontId="29" fillId="25" borderId="28" xfId="0" applyFont="1" applyFill="1" applyBorder="1" applyAlignment="1">
      <alignment vertical="center" wrapText="1"/>
    </xf>
    <xf numFmtId="0" fontId="29" fillId="0" borderId="26" xfId="0" applyFont="1" applyFill="1" applyBorder="1" applyAlignment="1">
      <alignment horizontal="left" vertical="center" wrapText="1"/>
    </xf>
    <xf numFmtId="9" fontId="23" fillId="24" borderId="18" xfId="31" applyFont="1" applyFill="1" applyBorder="1" applyAlignment="1">
      <alignment horizontal="center" vertical="center"/>
    </xf>
    <xf numFmtId="9" fontId="23" fillId="24" borderId="24" xfId="31" applyFont="1" applyFill="1" applyBorder="1" applyAlignment="1">
      <alignment horizontal="center" vertical="center"/>
    </xf>
    <xf numFmtId="41" fontId="62" fillId="25" borderId="10" xfId="38" applyFont="1" applyFill="1" applyBorder="1" applyAlignment="1">
      <alignment horizontal="left" vertical="center"/>
    </xf>
    <xf numFmtId="41" fontId="62" fillId="25" borderId="12" xfId="38" applyFont="1" applyFill="1" applyBorder="1" applyAlignment="1">
      <alignment horizontal="right" vertical="center"/>
    </xf>
    <xf numFmtId="41" fontId="62" fillId="25" borderId="12" xfId="38" applyNumberFormat="1" applyFont="1" applyFill="1" applyBorder="1" applyAlignment="1">
      <alignment horizontal="center" vertical="center"/>
    </xf>
    <xf numFmtId="41" fontId="62" fillId="25" borderId="12" xfId="38" applyFont="1" applyFill="1" applyBorder="1" applyAlignment="1">
      <alignment horizontal="center" vertical="center"/>
    </xf>
    <xf numFmtId="0" fontId="62" fillId="25" borderId="12" xfId="0" applyFont="1" applyFill="1" applyBorder="1" applyAlignment="1">
      <alignment horizontal="center" vertical="center"/>
    </xf>
    <xf numFmtId="0" fontId="23" fillId="25" borderId="18" xfId="0" applyFont="1" applyFill="1" applyBorder="1" applyAlignment="1">
      <alignment vertical="center"/>
    </xf>
    <xf numFmtId="9" fontId="23" fillId="24" borderId="13" xfId="31" applyFont="1" applyFill="1" applyBorder="1" applyAlignment="1">
      <alignment horizontal="center" vertical="center"/>
    </xf>
    <xf numFmtId="0" fontId="29" fillId="24" borderId="11" xfId="0" applyFont="1" applyFill="1" applyBorder="1" applyAlignment="1">
      <alignment horizontal="left" vertical="center"/>
    </xf>
    <xf numFmtId="41" fontId="29" fillId="24" borderId="18" xfId="38" applyFont="1" applyFill="1" applyBorder="1" applyAlignment="1">
      <alignment horizontal="left" vertical="center" wrapText="1"/>
    </xf>
    <xf numFmtId="41" fontId="23" fillId="25" borderId="18" xfId="38" applyFont="1" applyFill="1" applyBorder="1" applyAlignment="1">
      <alignment vertical="center"/>
    </xf>
    <xf numFmtId="41" fontId="23" fillId="25" borderId="0" xfId="38" applyFont="1" applyFill="1" applyBorder="1" applyAlignment="1">
      <alignment horizontal="left" vertical="center"/>
    </xf>
    <xf numFmtId="41" fontId="23" fillId="25" borderId="0" xfId="38" quotePrefix="1" applyFont="1" applyFill="1" applyBorder="1" applyAlignment="1">
      <alignment horizontal="left" vertical="center"/>
    </xf>
    <xf numFmtId="41" fontId="23" fillId="25" borderId="0" xfId="38" applyFont="1" applyFill="1" applyBorder="1" applyAlignment="1">
      <alignment horizontal="left" vertical="center" shrinkToFit="1"/>
    </xf>
    <xf numFmtId="176" fontId="23" fillId="25" borderId="25" xfId="38" applyNumberFormat="1" applyFont="1" applyFill="1" applyBorder="1" applyAlignment="1">
      <alignment horizontal="left" vertical="center" wrapText="1"/>
    </xf>
    <xf numFmtId="176" fontId="23" fillId="25" borderId="15" xfId="38" applyNumberFormat="1" applyFont="1" applyFill="1" applyBorder="1" applyAlignment="1">
      <alignment horizontal="right" vertical="center"/>
    </xf>
    <xf numFmtId="41" fontId="23" fillId="25" borderId="31" xfId="38" applyFont="1" applyFill="1" applyBorder="1" applyAlignment="1">
      <alignment vertical="center"/>
    </xf>
    <xf numFmtId="41" fontId="23" fillId="25" borderId="21" xfId="38" applyFont="1" applyFill="1" applyBorder="1" applyAlignment="1">
      <alignment horizontal="left" vertical="center"/>
    </xf>
    <xf numFmtId="41" fontId="23" fillId="25" borderId="21" xfId="38" quotePrefix="1" applyFont="1" applyFill="1" applyBorder="1" applyAlignment="1">
      <alignment horizontal="left" vertical="center"/>
    </xf>
    <xf numFmtId="41" fontId="23" fillId="25" borderId="21" xfId="38" applyFont="1" applyFill="1" applyBorder="1" applyAlignment="1">
      <alignment horizontal="left" vertical="center" shrinkToFit="1"/>
    </xf>
    <xf numFmtId="176" fontId="23" fillId="25" borderId="32" xfId="38" applyNumberFormat="1" applyFont="1" applyFill="1" applyBorder="1" applyAlignment="1">
      <alignment horizontal="right" vertical="center"/>
    </xf>
    <xf numFmtId="0" fontId="23" fillId="25" borderId="39" xfId="38" applyNumberFormat="1" applyFont="1" applyFill="1" applyBorder="1" applyAlignment="1">
      <alignment horizontal="center" vertical="center" shrinkToFit="1"/>
    </xf>
    <xf numFmtId="0" fontId="23" fillId="25" borderId="14" xfId="0" applyNumberFormat="1" applyFont="1" applyFill="1" applyBorder="1" applyAlignment="1">
      <alignment horizontal="center" vertical="center"/>
    </xf>
    <xf numFmtId="176" fontId="23" fillId="25" borderId="34" xfId="38" applyNumberFormat="1" applyFont="1" applyFill="1" applyBorder="1" applyAlignment="1">
      <alignment horizontal="left" vertical="center" wrapText="1"/>
    </xf>
    <xf numFmtId="41" fontId="29" fillId="25" borderId="24" xfId="38" applyFont="1" applyFill="1" applyBorder="1" applyAlignment="1">
      <alignment horizontal="left" vertical="center"/>
    </xf>
    <xf numFmtId="0" fontId="29" fillId="25" borderId="26" xfId="0" applyFont="1" applyFill="1" applyBorder="1" applyAlignment="1">
      <alignment horizontal="left" vertical="center" wrapText="1"/>
    </xf>
    <xf numFmtId="41" fontId="29" fillId="24" borderId="19" xfId="38" quotePrefix="1" applyFont="1" applyFill="1" applyBorder="1" applyAlignment="1">
      <alignment horizontal="center" vertical="center"/>
    </xf>
    <xf numFmtId="41" fontId="29" fillId="24" borderId="19" xfId="38" applyFont="1" applyFill="1" applyBorder="1" applyAlignment="1">
      <alignment horizontal="center" vertical="center"/>
    </xf>
    <xf numFmtId="41" fontId="29" fillId="24" borderId="27" xfId="38" applyFont="1" applyFill="1" applyBorder="1" applyAlignment="1">
      <alignment horizontal="right" vertical="center"/>
    </xf>
    <xf numFmtId="9" fontId="23" fillId="24" borderId="24" xfId="31" applyFont="1" applyFill="1" applyBorder="1" applyAlignment="1">
      <alignment horizontal="center" vertical="center"/>
    </xf>
    <xf numFmtId="0" fontId="29" fillId="25" borderId="13" xfId="0" applyFont="1" applyFill="1" applyBorder="1" applyAlignment="1">
      <alignment horizontal="center" vertical="center"/>
    </xf>
    <xf numFmtId="9" fontId="22" fillId="24" borderId="13" xfId="31" applyFont="1" applyFill="1" applyBorder="1" applyAlignment="1">
      <alignment horizontal="center" vertical="center"/>
    </xf>
    <xf numFmtId="41" fontId="29" fillId="0" borderId="23" xfId="38" applyFont="1" applyFill="1" applyBorder="1" applyAlignment="1">
      <alignment horizontal="center" vertical="center"/>
    </xf>
    <xf numFmtId="9" fontId="29" fillId="0" borderId="13" xfId="38" applyNumberFormat="1" applyFont="1" applyFill="1" applyBorder="1" applyAlignment="1">
      <alignment horizontal="center" vertical="center"/>
    </xf>
    <xf numFmtId="0" fontId="29" fillId="0" borderId="13" xfId="0" applyFont="1" applyFill="1" applyBorder="1" applyAlignment="1">
      <alignment horizontal="center" vertical="center"/>
    </xf>
    <xf numFmtId="0" fontId="29" fillId="0" borderId="11" xfId="0" applyFont="1" applyFill="1" applyBorder="1" applyAlignment="1">
      <alignment horizontal="center" vertical="center"/>
    </xf>
    <xf numFmtId="0" fontId="29" fillId="26" borderId="10" xfId="0" applyFont="1" applyFill="1" applyBorder="1" applyAlignment="1">
      <alignment horizontal="left" vertical="center"/>
    </xf>
    <xf numFmtId="176" fontId="29" fillId="0" borderId="15" xfId="38" applyNumberFormat="1" applyFont="1" applyFill="1" applyBorder="1" applyAlignment="1">
      <alignment vertical="center"/>
    </xf>
    <xf numFmtId="176" fontId="29" fillId="0" borderId="23" xfId="38" applyNumberFormat="1" applyFont="1" applyFill="1" applyBorder="1" applyAlignment="1">
      <alignment vertical="center"/>
    </xf>
    <xf numFmtId="41" fontId="37" fillId="25" borderId="20" xfId="38" applyFont="1" applyFill="1" applyBorder="1" applyAlignment="1">
      <alignment horizontal="right" vertical="center"/>
    </xf>
    <xf numFmtId="41" fontId="29" fillId="25" borderId="12" xfId="38" applyNumberFormat="1" applyFont="1" applyFill="1" applyBorder="1" applyAlignment="1">
      <alignment horizontal="right" vertical="center"/>
    </xf>
    <xf numFmtId="41" fontId="29" fillId="25" borderId="10" xfId="0" applyNumberFormat="1" applyFont="1" applyFill="1" applyBorder="1" applyAlignment="1">
      <alignment horizontal="left" vertical="center"/>
    </xf>
    <xf numFmtId="41" fontId="29" fillId="26" borderId="39" xfId="38" applyFont="1" applyFill="1" applyBorder="1" applyAlignment="1">
      <alignment horizontal="left" vertical="center"/>
    </xf>
    <xf numFmtId="41" fontId="29" fillId="25" borderId="10" xfId="38" applyNumberFormat="1" applyFont="1" applyFill="1" applyBorder="1" applyAlignment="1">
      <alignment horizontal="left" vertical="center" wrapText="1"/>
    </xf>
    <xf numFmtId="41" fontId="29" fillId="25" borderId="33" xfId="0" applyNumberFormat="1" applyFont="1" applyFill="1" applyBorder="1" applyAlignment="1">
      <alignment horizontal="left" vertical="center" wrapText="1"/>
    </xf>
    <xf numFmtId="41" fontId="29" fillId="25" borderId="24" xfId="0" applyNumberFormat="1" applyFont="1" applyFill="1" applyBorder="1" applyAlignment="1">
      <alignment horizontal="left" vertical="center" wrapText="1"/>
    </xf>
    <xf numFmtId="41" fontId="23" fillId="25" borderId="34" xfId="38" applyFont="1" applyFill="1" applyBorder="1" applyAlignment="1">
      <alignment horizontal="left" vertical="center"/>
    </xf>
    <xf numFmtId="41" fontId="29" fillId="25" borderId="39" xfId="38" applyFont="1" applyFill="1" applyBorder="1" applyAlignment="1">
      <alignment horizontal="left" vertical="center" wrapText="1"/>
    </xf>
    <xf numFmtId="41" fontId="29" fillId="25" borderId="31" xfId="38" applyFont="1" applyFill="1" applyBorder="1" applyAlignment="1">
      <alignment horizontal="left" vertical="center" wrapText="1"/>
    </xf>
    <xf numFmtId="41" fontId="29" fillId="25" borderId="28" xfId="38" applyFont="1" applyFill="1" applyBorder="1" applyAlignment="1">
      <alignment horizontal="left" vertical="center" wrapText="1"/>
    </xf>
    <xf numFmtId="0" fontId="63" fillId="25" borderId="11" xfId="0" applyFont="1" applyFill="1" applyBorder="1" applyAlignment="1">
      <alignment horizontal="center" vertical="center"/>
    </xf>
    <xf numFmtId="0" fontId="63" fillId="25" borderId="10" xfId="0" applyFont="1" applyFill="1" applyBorder="1" applyAlignment="1">
      <alignment horizontal="left" vertical="center" wrapText="1"/>
    </xf>
    <xf numFmtId="0" fontId="64" fillId="24" borderId="0" xfId="0" applyFont="1" applyFill="1" applyBorder="1" applyAlignment="1">
      <alignment horizontal="center" vertical="center"/>
    </xf>
    <xf numFmtId="0" fontId="64" fillId="25" borderId="0" xfId="0" applyFont="1" applyFill="1" applyBorder="1" applyAlignment="1">
      <alignment horizontal="center" vertical="center"/>
    </xf>
    <xf numFmtId="0" fontId="63" fillId="25" borderId="13" xfId="0" applyFont="1" applyFill="1" applyBorder="1" applyAlignment="1">
      <alignment horizontal="left" vertical="center"/>
    </xf>
    <xf numFmtId="0" fontId="63" fillId="25" borderId="24" xfId="0" applyFont="1" applyFill="1" applyBorder="1" applyAlignment="1">
      <alignment horizontal="left" vertical="center" wrapText="1"/>
    </xf>
    <xf numFmtId="0" fontId="63" fillId="25" borderId="17" xfId="0" applyFont="1" applyFill="1" applyBorder="1" applyAlignment="1">
      <alignment horizontal="left" vertical="center"/>
    </xf>
    <xf numFmtId="0" fontId="63" fillId="25" borderId="39" xfId="0" applyFont="1" applyFill="1" applyBorder="1" applyAlignment="1">
      <alignment horizontal="left" vertical="center" wrapText="1"/>
    </xf>
    <xf numFmtId="9" fontId="29" fillId="25" borderId="13" xfId="38" applyNumberFormat="1" applyFont="1" applyFill="1" applyBorder="1" applyAlignment="1">
      <alignment horizontal="center" vertical="center"/>
    </xf>
    <xf numFmtId="9" fontId="29" fillId="25" borderId="17" xfId="38" applyNumberFormat="1" applyFont="1" applyFill="1" applyBorder="1" applyAlignment="1">
      <alignment horizontal="center" vertical="center"/>
    </xf>
    <xf numFmtId="0" fontId="27" fillId="25" borderId="39" xfId="0" applyFont="1" applyFill="1" applyBorder="1" applyAlignment="1">
      <alignment vertical="center" shrinkToFit="1"/>
    </xf>
    <xf numFmtId="41" fontId="38" fillId="24" borderId="44" xfId="0" applyNumberFormat="1" applyFont="1" applyFill="1" applyBorder="1" applyAlignment="1">
      <alignment horizontal="center" vertical="center" shrinkToFit="1"/>
    </xf>
    <xf numFmtId="41" fontId="27" fillId="26" borderId="45" xfId="0" applyNumberFormat="1" applyFont="1" applyFill="1" applyBorder="1" applyAlignment="1">
      <alignment vertical="center" shrinkToFit="1"/>
    </xf>
    <xf numFmtId="41" fontId="27" fillId="24" borderId="46" xfId="0" applyNumberFormat="1" applyFont="1" applyFill="1" applyBorder="1" applyAlignment="1">
      <alignment vertical="center" shrinkToFit="1"/>
    </xf>
    <xf numFmtId="179" fontId="27" fillId="24" borderId="46" xfId="0" applyNumberFormat="1" applyFont="1" applyFill="1" applyBorder="1" applyAlignment="1">
      <alignment vertical="center" shrinkToFit="1"/>
    </xf>
    <xf numFmtId="41" fontId="27" fillId="24" borderId="47" xfId="0" applyNumberFormat="1" applyFont="1" applyFill="1" applyBorder="1" applyAlignment="1">
      <alignment vertical="center" shrinkToFit="1"/>
    </xf>
    <xf numFmtId="41" fontId="23" fillId="25" borderId="22" xfId="38" applyFont="1" applyFill="1" applyBorder="1" applyAlignment="1">
      <alignment vertical="center" shrinkToFit="1"/>
    </xf>
    <xf numFmtId="41" fontId="23" fillId="25" borderId="18" xfId="38" applyFont="1" applyFill="1" applyBorder="1" applyAlignment="1">
      <alignment vertical="center" shrinkToFit="1"/>
    </xf>
    <xf numFmtId="0" fontId="29" fillId="25" borderId="10" xfId="0" applyFont="1" applyFill="1" applyBorder="1" applyAlignment="1">
      <alignment vertical="center" wrapText="1"/>
    </xf>
    <xf numFmtId="9" fontId="23" fillId="24" borderId="24" xfId="31" applyFont="1" applyFill="1" applyBorder="1" applyAlignment="1">
      <alignment horizontal="center" vertical="center"/>
    </xf>
    <xf numFmtId="9" fontId="23" fillId="24" borderId="18" xfId="31" applyFont="1" applyFill="1" applyBorder="1" applyAlignment="1">
      <alignment horizontal="center" vertical="center"/>
    </xf>
    <xf numFmtId="0" fontId="31" fillId="24" borderId="0" xfId="0" applyFont="1" applyFill="1" applyAlignment="1">
      <alignment horizontal="center" vertical="center"/>
    </xf>
    <xf numFmtId="9" fontId="23" fillId="24" borderId="24" xfId="31" applyFont="1" applyFill="1" applyBorder="1" applyAlignment="1">
      <alignment horizontal="center" vertical="center"/>
    </xf>
    <xf numFmtId="0" fontId="29" fillId="25" borderId="11" xfId="0" applyFont="1" applyFill="1" applyBorder="1" applyAlignment="1">
      <alignment horizontal="center" vertical="center"/>
    </xf>
    <xf numFmtId="9" fontId="29" fillId="25" borderId="11" xfId="38" applyNumberFormat="1" applyFont="1" applyFill="1" applyBorder="1" applyAlignment="1">
      <alignment horizontal="center" vertical="center"/>
    </xf>
    <xf numFmtId="0" fontId="27" fillId="26" borderId="10" xfId="0" applyFont="1" applyFill="1" applyBorder="1" applyAlignment="1">
      <alignment horizontal="center" vertical="center" shrinkToFit="1"/>
    </xf>
    <xf numFmtId="9" fontId="28" fillId="0" borderId="10" xfId="0" applyNumberFormat="1" applyFont="1" applyFill="1" applyBorder="1" applyAlignment="1">
      <alignment horizontal="center" vertical="center"/>
    </xf>
    <xf numFmtId="9" fontId="22" fillId="26" borderId="24" xfId="31" applyFont="1" applyFill="1" applyBorder="1" applyAlignment="1">
      <alignment horizontal="center" vertical="center"/>
    </xf>
    <xf numFmtId="9" fontId="22" fillId="24" borderId="24" xfId="31" applyFont="1" applyFill="1" applyBorder="1" applyAlignment="1">
      <alignment horizontal="center" vertical="center"/>
    </xf>
    <xf numFmtId="9" fontId="22" fillId="24" borderId="10" xfId="31" applyFont="1" applyFill="1" applyBorder="1" applyAlignment="1">
      <alignment horizontal="center" vertical="center"/>
    </xf>
    <xf numFmtId="9" fontId="22" fillId="24" borderId="18" xfId="31" applyFont="1" applyFill="1" applyBorder="1" applyAlignment="1">
      <alignment horizontal="center" vertical="center"/>
    </xf>
    <xf numFmtId="42" fontId="25" fillId="0" borderId="0" xfId="0" applyNumberFormat="1" applyFont="1" applyAlignment="1">
      <alignment horizontal="center" vertical="center"/>
    </xf>
    <xf numFmtId="42" fontId="23" fillId="24" borderId="0" xfId="0" applyNumberFormat="1" applyFont="1" applyFill="1" applyBorder="1" applyAlignment="1">
      <alignment horizontal="center" vertical="center"/>
    </xf>
    <xf numFmtId="41" fontId="29" fillId="0" borderId="30" xfId="38" applyFont="1" applyFill="1" applyBorder="1" applyAlignment="1">
      <alignment horizontal="center" vertical="center"/>
    </xf>
    <xf numFmtId="41" fontId="23" fillId="24" borderId="0" xfId="38" applyFont="1" applyFill="1" applyBorder="1" applyAlignment="1">
      <alignment horizontal="center" vertical="center"/>
    </xf>
    <xf numFmtId="41" fontId="27" fillId="0" borderId="0" xfId="38" applyFont="1"/>
    <xf numFmtId="41" fontId="27" fillId="24" borderId="0" xfId="38" applyFont="1" applyFill="1" applyBorder="1" applyAlignment="1">
      <alignment horizontal="center" vertical="center"/>
    </xf>
    <xf numFmtId="0" fontId="23" fillId="26" borderId="10" xfId="0" applyFont="1" applyFill="1" applyBorder="1" applyAlignment="1">
      <alignment horizontal="center" vertical="center" wrapText="1"/>
    </xf>
    <xf numFmtId="42" fontId="28" fillId="0" borderId="12" xfId="0" applyNumberFormat="1" applyFont="1" applyFill="1" applyBorder="1" applyAlignment="1">
      <alignment horizontal="center" vertical="center"/>
    </xf>
    <xf numFmtId="42" fontId="22" fillId="26" borderId="22" xfId="31" applyNumberFormat="1" applyFont="1" applyFill="1" applyBorder="1" applyAlignment="1">
      <alignment horizontal="center" vertical="center"/>
    </xf>
    <xf numFmtId="42" fontId="22" fillId="24" borderId="22" xfId="31" applyNumberFormat="1" applyFont="1" applyFill="1" applyBorder="1" applyAlignment="1">
      <alignment horizontal="center" vertical="center"/>
    </xf>
    <xf numFmtId="42" fontId="29" fillId="0" borderId="0" xfId="38" applyNumberFormat="1" applyFont="1" applyFill="1" applyBorder="1" applyAlignment="1">
      <alignment horizontal="center" vertical="center"/>
    </xf>
    <xf numFmtId="42" fontId="22" fillId="24" borderId="12" xfId="31" applyNumberFormat="1" applyFont="1" applyFill="1" applyBorder="1" applyAlignment="1">
      <alignment horizontal="center" vertical="center"/>
    </xf>
    <xf numFmtId="42" fontId="29" fillId="0" borderId="12" xfId="38" applyNumberFormat="1" applyFont="1" applyFill="1" applyBorder="1" applyAlignment="1">
      <alignment horizontal="center" vertical="center"/>
    </xf>
    <xf numFmtId="42" fontId="22" fillId="24" borderId="0" xfId="31" applyNumberFormat="1" applyFont="1" applyFill="1" applyBorder="1" applyAlignment="1">
      <alignment horizontal="center" vertical="center"/>
    </xf>
    <xf numFmtId="42" fontId="29" fillId="0" borderId="25" xfId="38" applyNumberFormat="1" applyFont="1" applyFill="1" applyBorder="1" applyAlignment="1">
      <alignment horizontal="center" vertical="center"/>
    </xf>
    <xf numFmtId="42" fontId="29" fillId="0" borderId="22" xfId="38" applyNumberFormat="1" applyFont="1" applyFill="1" applyBorder="1" applyAlignment="1">
      <alignment horizontal="center" vertical="center"/>
    </xf>
    <xf numFmtId="42" fontId="29" fillId="25" borderId="0" xfId="38" applyNumberFormat="1" applyFont="1" applyFill="1" applyBorder="1" applyAlignment="1">
      <alignment horizontal="center" vertical="center"/>
    </xf>
    <xf numFmtId="42" fontId="29" fillId="25" borderId="25" xfId="38" applyNumberFormat="1" applyFont="1" applyFill="1" applyBorder="1" applyAlignment="1">
      <alignment horizontal="center" vertical="center"/>
    </xf>
    <xf numFmtId="42" fontId="29" fillId="25" borderId="12" xfId="38" applyNumberFormat="1" applyFont="1" applyFill="1" applyBorder="1" applyAlignment="1">
      <alignment horizontal="center" vertical="center"/>
    </xf>
    <xf numFmtId="42" fontId="22" fillId="26" borderId="0" xfId="31" applyNumberFormat="1" applyFont="1" applyFill="1" applyBorder="1" applyAlignment="1">
      <alignment horizontal="center" vertical="center"/>
    </xf>
    <xf numFmtId="41" fontId="29" fillId="25" borderId="32" xfId="38" applyFont="1" applyFill="1" applyBorder="1" applyAlignment="1">
      <alignment horizontal="center" vertical="center"/>
    </xf>
    <xf numFmtId="41" fontId="29" fillId="26" borderId="0" xfId="38" applyFont="1" applyFill="1" applyBorder="1" applyAlignment="1">
      <alignment horizontal="center" vertical="center"/>
    </xf>
    <xf numFmtId="41" fontId="29" fillId="24" borderId="22" xfId="38" applyFont="1" applyFill="1" applyBorder="1" applyAlignment="1">
      <alignment horizontal="center" vertical="center"/>
    </xf>
    <xf numFmtId="41" fontId="29" fillId="26" borderId="22" xfId="38" applyFont="1" applyFill="1" applyBorder="1" applyAlignment="1">
      <alignment horizontal="center" vertical="center"/>
    </xf>
    <xf numFmtId="41" fontId="29" fillId="24" borderId="20" xfId="38" applyFont="1" applyFill="1" applyBorder="1" applyAlignment="1">
      <alignment horizontal="center" vertical="center"/>
    </xf>
    <xf numFmtId="41" fontId="29" fillId="24" borderId="23" xfId="38" applyFont="1" applyFill="1" applyBorder="1" applyAlignment="1">
      <alignment horizontal="center" vertical="center"/>
    </xf>
    <xf numFmtId="41" fontId="29" fillId="24" borderId="15" xfId="38" applyFont="1" applyFill="1" applyBorder="1" applyAlignment="1">
      <alignment horizontal="center" vertical="center"/>
    </xf>
    <xf numFmtId="41" fontId="29" fillId="24" borderId="16" xfId="38" applyFont="1" applyFill="1" applyBorder="1" applyAlignment="1">
      <alignment horizontal="center" vertical="center"/>
    </xf>
    <xf numFmtId="42" fontId="29" fillId="25" borderId="19" xfId="38" applyNumberFormat="1" applyFont="1" applyFill="1" applyBorder="1" applyAlignment="1">
      <alignment horizontal="center" vertical="center"/>
    </xf>
    <xf numFmtId="42" fontId="29" fillId="24" borderId="12" xfId="38" applyNumberFormat="1" applyFont="1" applyFill="1" applyBorder="1" applyAlignment="1">
      <alignment horizontal="center" vertical="center"/>
    </xf>
    <xf numFmtId="41" fontId="29" fillId="25" borderId="27" xfId="38" applyFont="1" applyFill="1" applyBorder="1" applyAlignment="1">
      <alignment horizontal="center" vertical="center"/>
    </xf>
    <xf numFmtId="41" fontId="29" fillId="25" borderId="30" xfId="38" applyFont="1" applyFill="1" applyBorder="1" applyAlignment="1">
      <alignment horizontal="center" vertical="center"/>
    </xf>
    <xf numFmtId="41" fontId="29" fillId="25" borderId="35" xfId="38" applyFont="1" applyFill="1" applyBorder="1" applyAlignment="1">
      <alignment horizontal="center" vertical="center"/>
    </xf>
    <xf numFmtId="41" fontId="29" fillId="24" borderId="12" xfId="38" applyFont="1" applyFill="1" applyBorder="1" applyAlignment="1">
      <alignment horizontal="center" vertical="center"/>
    </xf>
    <xf numFmtId="42" fontId="29" fillId="25" borderId="34" xfId="38" applyNumberFormat="1" applyFont="1" applyFill="1" applyBorder="1" applyAlignment="1">
      <alignment horizontal="center" vertical="center"/>
    </xf>
    <xf numFmtId="42" fontId="29" fillId="25" borderId="21" xfId="38" applyNumberFormat="1" applyFont="1" applyFill="1" applyBorder="1" applyAlignment="1">
      <alignment horizontal="center" vertical="center"/>
    </xf>
    <xf numFmtId="41" fontId="29" fillId="0" borderId="0" xfId="38" applyFont="1" applyFill="1" applyBorder="1" applyAlignment="1">
      <alignment horizontal="center" vertical="center"/>
    </xf>
    <xf numFmtId="41" fontId="29" fillId="0" borderId="27" xfId="38" applyFont="1" applyFill="1" applyBorder="1" applyAlignment="1">
      <alignment horizontal="center" vertical="center"/>
    </xf>
    <xf numFmtId="41" fontId="29" fillId="0" borderId="32" xfId="38" applyFont="1" applyFill="1" applyBorder="1" applyAlignment="1">
      <alignment horizontal="center" vertical="center"/>
    </xf>
    <xf numFmtId="41" fontId="29" fillId="24" borderId="0" xfId="38" applyFont="1" applyFill="1" applyBorder="1" applyAlignment="1">
      <alignment horizontal="center" vertical="center"/>
    </xf>
    <xf numFmtId="42" fontId="29" fillId="0" borderId="34" xfId="38" applyNumberFormat="1" applyFont="1" applyFill="1" applyBorder="1" applyAlignment="1">
      <alignment horizontal="center" vertical="center"/>
    </xf>
    <xf numFmtId="42" fontId="29" fillId="0" borderId="19" xfId="38" applyNumberFormat="1" applyFont="1" applyFill="1" applyBorder="1" applyAlignment="1">
      <alignment horizontal="center" vertical="center"/>
    </xf>
    <xf numFmtId="42" fontId="29" fillId="0" borderId="29" xfId="38" applyNumberFormat="1" applyFont="1" applyFill="1" applyBorder="1" applyAlignment="1">
      <alignment horizontal="center" vertical="center"/>
    </xf>
    <xf numFmtId="42" fontId="22" fillId="24" borderId="19" xfId="31" applyNumberFormat="1" applyFont="1" applyFill="1" applyBorder="1" applyAlignment="1">
      <alignment horizontal="center" vertical="center"/>
    </xf>
    <xf numFmtId="41" fontId="29" fillId="0" borderId="35" xfId="38" applyFont="1" applyFill="1" applyBorder="1" applyAlignment="1">
      <alignment horizontal="center" vertical="center"/>
    </xf>
    <xf numFmtId="42" fontId="29" fillId="0" borderId="21" xfId="38" applyNumberFormat="1" applyFont="1" applyFill="1" applyBorder="1" applyAlignment="1">
      <alignment horizontal="center" vertical="center"/>
    </xf>
    <xf numFmtId="41" fontId="29" fillId="0" borderId="20" xfId="38" applyFont="1" applyFill="1" applyBorder="1" applyAlignment="1">
      <alignment horizontal="center" vertical="center"/>
    </xf>
    <xf numFmtId="41" fontId="29" fillId="0" borderId="0" xfId="38" applyFont="1" applyFill="1" applyBorder="1" applyAlignment="1">
      <alignment vertical="center"/>
    </xf>
    <xf numFmtId="41" fontId="29" fillId="0" borderId="35" xfId="38" applyFont="1" applyFill="1" applyBorder="1" applyAlignment="1">
      <alignment vertical="center"/>
    </xf>
    <xf numFmtId="41" fontId="29" fillId="0" borderId="32" xfId="38" applyFont="1" applyFill="1" applyBorder="1" applyAlignment="1">
      <alignment vertical="center"/>
    </xf>
    <xf numFmtId="41" fontId="30" fillId="0" borderId="20" xfId="38" applyFont="1" applyFill="1" applyBorder="1" applyAlignment="1">
      <alignment horizontal="center" vertical="center"/>
    </xf>
    <xf numFmtId="41" fontId="23" fillId="24" borderId="20" xfId="38" applyFont="1" applyFill="1" applyBorder="1" applyAlignment="1">
      <alignment horizontal="center" vertical="center"/>
    </xf>
    <xf numFmtId="41" fontId="23" fillId="26" borderId="22" xfId="38" applyFont="1" applyFill="1" applyBorder="1" applyAlignment="1">
      <alignment horizontal="center" vertical="center"/>
    </xf>
    <xf numFmtId="41" fontId="23" fillId="24" borderId="22" xfId="38" applyFont="1" applyFill="1" applyBorder="1" applyAlignment="1">
      <alignment horizontal="center" vertical="center"/>
    </xf>
    <xf numFmtId="41" fontId="23" fillId="24" borderId="12" xfId="38" applyFont="1" applyFill="1" applyBorder="1" applyAlignment="1">
      <alignment horizontal="center" vertical="center"/>
    </xf>
    <xf numFmtId="41" fontId="23" fillId="24" borderId="25" xfId="38" applyFont="1" applyFill="1" applyBorder="1" applyAlignment="1">
      <alignment horizontal="center" vertical="center"/>
    </xf>
    <xf numFmtId="41" fontId="23" fillId="24" borderId="19" xfId="38" applyFont="1" applyFill="1" applyBorder="1" applyAlignment="1">
      <alignment horizontal="center" vertical="center"/>
    </xf>
    <xf numFmtId="41" fontId="23" fillId="24" borderId="34" xfId="38" applyFont="1" applyFill="1" applyBorder="1" applyAlignment="1">
      <alignment horizontal="center" vertical="center"/>
    </xf>
    <xf numFmtId="41" fontId="23" fillId="24" borderId="21" xfId="38" applyFont="1" applyFill="1" applyBorder="1" applyAlignment="1">
      <alignment horizontal="center" vertical="center"/>
    </xf>
    <xf numFmtId="41" fontId="23" fillId="24" borderId="35" xfId="38" applyFont="1" applyFill="1" applyBorder="1" applyAlignment="1">
      <alignment horizontal="center" vertical="center"/>
    </xf>
    <xf numFmtId="41" fontId="23" fillId="24" borderId="30" xfId="38" applyFont="1" applyFill="1" applyBorder="1" applyAlignment="1">
      <alignment horizontal="center" vertical="center"/>
    </xf>
    <xf numFmtId="41" fontId="23" fillId="24" borderId="29" xfId="38" applyFont="1" applyFill="1" applyBorder="1" applyAlignment="1">
      <alignment horizontal="center" vertical="center"/>
    </xf>
    <xf numFmtId="41" fontId="23" fillId="24" borderId="32" xfId="38" applyFont="1" applyFill="1" applyBorder="1" applyAlignment="1">
      <alignment horizontal="center" vertical="center"/>
    </xf>
    <xf numFmtId="41" fontId="23" fillId="24" borderId="27" xfId="38" applyFont="1" applyFill="1" applyBorder="1" applyAlignment="1">
      <alignment horizontal="center" vertical="center"/>
    </xf>
    <xf numFmtId="41" fontId="23" fillId="24" borderId="23" xfId="38" applyFont="1" applyFill="1" applyBorder="1" applyAlignment="1">
      <alignment horizontal="center" vertical="center"/>
    </xf>
    <xf numFmtId="0" fontId="35" fillId="24" borderId="25" xfId="0" applyFont="1" applyFill="1" applyBorder="1" applyAlignment="1">
      <alignment horizontal="center" vertical="center" shrinkToFit="1"/>
    </xf>
    <xf numFmtId="0" fontId="27" fillId="26" borderId="49" xfId="0" applyFont="1" applyFill="1" applyBorder="1" applyAlignment="1">
      <alignment horizontal="center" vertical="center" shrinkToFit="1"/>
    </xf>
    <xf numFmtId="41" fontId="38" fillId="24" borderId="51" xfId="0" applyNumberFormat="1" applyFont="1" applyFill="1" applyBorder="1" applyAlignment="1">
      <alignment horizontal="center" vertical="center" shrinkToFit="1"/>
    </xf>
    <xf numFmtId="0" fontId="36" fillId="24" borderId="14" xfId="0" applyFont="1" applyFill="1" applyBorder="1" applyAlignment="1">
      <alignment horizontal="center" vertical="center" shrinkToFit="1"/>
    </xf>
    <xf numFmtId="41" fontId="27" fillId="26" borderId="50" xfId="0" applyNumberFormat="1" applyFont="1" applyFill="1" applyBorder="1" applyAlignment="1">
      <alignment vertical="center" shrinkToFit="1"/>
    </xf>
    <xf numFmtId="41" fontId="27" fillId="24" borderId="52" xfId="0" applyNumberFormat="1" applyFont="1" applyFill="1" applyBorder="1" applyAlignment="1">
      <alignment vertical="center" shrinkToFit="1"/>
    </xf>
    <xf numFmtId="41" fontId="27" fillId="24" borderId="53" xfId="0" applyNumberFormat="1" applyFont="1" applyFill="1" applyBorder="1" applyAlignment="1">
      <alignment vertical="center" shrinkToFit="1"/>
    </xf>
    <xf numFmtId="0" fontId="27" fillId="24" borderId="17" xfId="0" applyFont="1" applyFill="1" applyBorder="1" applyAlignment="1">
      <alignment vertical="center" shrinkToFit="1"/>
    </xf>
    <xf numFmtId="41" fontId="27" fillId="26" borderId="54" xfId="0" applyNumberFormat="1" applyFont="1" applyFill="1" applyBorder="1" applyAlignment="1">
      <alignment vertical="center" shrinkToFit="1"/>
    </xf>
    <xf numFmtId="0" fontId="27" fillId="26" borderId="13" xfId="0" applyFont="1" applyFill="1" applyBorder="1" applyAlignment="1">
      <alignment vertical="center" shrinkToFit="1"/>
    </xf>
    <xf numFmtId="179" fontId="27" fillId="24" borderId="52" xfId="0" applyNumberFormat="1" applyFont="1" applyFill="1" applyBorder="1" applyAlignment="1">
      <alignment vertical="center" shrinkToFit="1"/>
    </xf>
    <xf numFmtId="41" fontId="27" fillId="24" borderId="49" xfId="0" applyNumberFormat="1" applyFont="1" applyFill="1" applyBorder="1" applyAlignment="1">
      <alignment vertical="center" shrinkToFit="1"/>
    </xf>
    <xf numFmtId="0" fontId="27" fillId="26" borderId="13" xfId="0" applyFont="1" applyFill="1" applyBorder="1" applyAlignment="1">
      <alignment vertical="center"/>
    </xf>
    <xf numFmtId="42" fontId="27" fillId="24" borderId="11" xfId="0" applyNumberFormat="1" applyFont="1" applyFill="1" applyBorder="1" applyAlignment="1">
      <alignment vertical="center"/>
    </xf>
    <xf numFmtId="179" fontId="27" fillId="26" borderId="13" xfId="0" applyNumberFormat="1" applyFont="1" applyFill="1" applyBorder="1" applyAlignment="1">
      <alignment vertical="center" shrinkToFit="1"/>
    </xf>
    <xf numFmtId="185" fontId="27" fillId="24" borderId="53" xfId="0" applyNumberFormat="1" applyFont="1" applyFill="1" applyBorder="1" applyAlignment="1">
      <alignment vertical="center" shrinkToFit="1"/>
    </xf>
    <xf numFmtId="0" fontId="27" fillId="24" borderId="11" xfId="0" applyFont="1" applyFill="1" applyBorder="1" applyAlignment="1">
      <alignment vertical="center" shrinkToFit="1"/>
    </xf>
    <xf numFmtId="0" fontId="35" fillId="24" borderId="22" xfId="0" applyFont="1" applyFill="1" applyBorder="1" applyAlignment="1">
      <alignment vertical="center" shrinkToFit="1"/>
    </xf>
    <xf numFmtId="0" fontId="27" fillId="26" borderId="53" xfId="0" applyFont="1" applyFill="1" applyBorder="1" applyAlignment="1">
      <alignment horizontal="center" vertical="center" shrinkToFit="1"/>
    </xf>
    <xf numFmtId="41" fontId="38" fillId="24" borderId="58" xfId="0" applyNumberFormat="1" applyFont="1" applyFill="1" applyBorder="1" applyAlignment="1">
      <alignment horizontal="center" vertical="center"/>
    </xf>
    <xf numFmtId="41" fontId="27" fillId="26" borderId="54" xfId="0" applyNumberFormat="1" applyFont="1" applyFill="1" applyBorder="1" applyAlignment="1">
      <alignment vertical="center"/>
    </xf>
    <xf numFmtId="41" fontId="27" fillId="24" borderId="53" xfId="0" applyNumberFormat="1" applyFont="1" applyFill="1" applyBorder="1" applyAlignment="1">
      <alignment vertical="center"/>
    </xf>
    <xf numFmtId="41" fontId="27" fillId="24" borderId="59" xfId="0" applyNumberFormat="1" applyFont="1" applyFill="1" applyBorder="1" applyAlignment="1">
      <alignment vertical="center"/>
    </xf>
    <xf numFmtId="41" fontId="27" fillId="26" borderId="53" xfId="0" applyNumberFormat="1" applyFont="1" applyFill="1" applyBorder="1" applyAlignment="1">
      <alignment vertical="center"/>
    </xf>
    <xf numFmtId="41" fontId="27" fillId="26" borderId="56" xfId="0" applyNumberFormat="1" applyFont="1" applyFill="1" applyBorder="1" applyAlignment="1">
      <alignment horizontal="left" vertical="center"/>
    </xf>
    <xf numFmtId="41" fontId="27" fillId="24" borderId="60" xfId="0" applyNumberFormat="1" applyFont="1" applyFill="1" applyBorder="1" applyAlignment="1">
      <alignment horizontal="left" vertical="center"/>
    </xf>
    <xf numFmtId="41" fontId="27" fillId="24" borderId="57" xfId="0" applyNumberFormat="1" applyFont="1" applyFill="1" applyBorder="1" applyAlignment="1">
      <alignment horizontal="left" vertical="center"/>
    </xf>
    <xf numFmtId="41" fontId="27" fillId="26" borderId="56" xfId="0" applyNumberFormat="1" applyFont="1" applyFill="1" applyBorder="1" applyAlignment="1">
      <alignment vertical="center"/>
    </xf>
    <xf numFmtId="41" fontId="27" fillId="24" borderId="60" xfId="0" applyNumberFormat="1" applyFont="1" applyFill="1" applyBorder="1" applyAlignment="1">
      <alignment vertical="center"/>
    </xf>
    <xf numFmtId="41" fontId="27" fillId="24" borderId="57" xfId="0" applyNumberFormat="1" applyFont="1" applyFill="1" applyBorder="1" applyAlignment="1">
      <alignment vertical="center"/>
    </xf>
    <xf numFmtId="41" fontId="27" fillId="26" borderId="60" xfId="0" applyNumberFormat="1" applyFont="1" applyFill="1" applyBorder="1" applyAlignment="1">
      <alignment vertical="center"/>
    </xf>
    <xf numFmtId="41" fontId="27" fillId="26" borderId="55" xfId="0" applyNumberFormat="1" applyFont="1" applyFill="1" applyBorder="1" applyAlignment="1">
      <alignment vertical="center"/>
    </xf>
    <xf numFmtId="176" fontId="27" fillId="26" borderId="55" xfId="0" applyNumberFormat="1" applyFont="1" applyFill="1" applyBorder="1" applyAlignment="1">
      <alignment vertical="center"/>
    </xf>
    <xf numFmtId="176" fontId="27" fillId="26" borderId="58" xfId="0" applyNumberFormat="1" applyFont="1" applyFill="1" applyBorder="1" applyAlignment="1">
      <alignment vertical="center"/>
    </xf>
    <xf numFmtId="41" fontId="23" fillId="25" borderId="24" xfId="38" applyFont="1" applyFill="1" applyBorder="1" applyAlignment="1">
      <alignment horizontal="left" vertical="center" shrinkToFit="1"/>
    </xf>
    <xf numFmtId="185" fontId="23" fillId="26" borderId="10" xfId="38" applyNumberFormat="1" applyFont="1" applyFill="1" applyBorder="1" applyAlignment="1">
      <alignment horizontal="center" vertical="center" shrinkToFit="1"/>
    </xf>
    <xf numFmtId="3" fontId="23" fillId="25" borderId="24" xfId="38" applyNumberFormat="1" applyFont="1" applyFill="1" applyBorder="1" applyAlignment="1">
      <alignment vertical="center" shrinkToFit="1"/>
    </xf>
    <xf numFmtId="3" fontId="23" fillId="25" borderId="18" xfId="38" applyNumberFormat="1" applyFont="1" applyFill="1" applyBorder="1" applyAlignment="1">
      <alignment vertical="center" shrinkToFit="1"/>
    </xf>
    <xf numFmtId="38" fontId="27" fillId="26" borderId="61" xfId="0" applyNumberFormat="1" applyFont="1" applyFill="1" applyBorder="1" applyAlignment="1">
      <alignment horizontal="center" vertical="center" wrapText="1"/>
    </xf>
    <xf numFmtId="41" fontId="24" fillId="24" borderId="44" xfId="38" applyFont="1" applyFill="1" applyBorder="1" applyAlignment="1">
      <alignment horizontal="left" vertical="center"/>
    </xf>
    <xf numFmtId="41" fontId="23" fillId="26" borderId="44" xfId="38" applyFont="1" applyFill="1" applyBorder="1" applyAlignment="1">
      <alignment horizontal="left" vertical="center"/>
    </xf>
    <xf numFmtId="41" fontId="23" fillId="25" borderId="45" xfId="38" applyFont="1" applyFill="1" applyBorder="1" applyAlignment="1">
      <alignment horizontal="left" vertical="center"/>
    </xf>
    <xf numFmtId="41" fontId="23" fillId="25" borderId="44" xfId="38" applyFont="1" applyFill="1" applyBorder="1" applyAlignment="1">
      <alignment horizontal="left" vertical="center" shrinkToFit="1"/>
    </xf>
    <xf numFmtId="41" fontId="23" fillId="25" borderId="46" xfId="38" applyFont="1" applyFill="1" applyBorder="1" applyAlignment="1">
      <alignment horizontal="right" vertical="center"/>
    </xf>
    <xf numFmtId="41" fontId="23" fillId="25" borderId="44" xfId="38" applyFont="1" applyFill="1" applyBorder="1" applyAlignment="1">
      <alignment horizontal="right" vertical="center"/>
    </xf>
    <xf numFmtId="41" fontId="23" fillId="25" borderId="44" xfId="38" applyFont="1" applyFill="1" applyBorder="1" applyAlignment="1">
      <alignment horizontal="left" vertical="center"/>
    </xf>
    <xf numFmtId="41" fontId="23" fillId="25" borderId="43" xfId="38" applyFont="1" applyFill="1" applyBorder="1" applyAlignment="1">
      <alignment horizontal="right" vertical="center"/>
    </xf>
    <xf numFmtId="41" fontId="23" fillId="26" borderId="44" xfId="38" applyFont="1" applyFill="1" applyBorder="1" applyAlignment="1">
      <alignment horizontal="center" vertical="center"/>
    </xf>
    <xf numFmtId="41" fontId="23" fillId="25" borderId="44" xfId="38" applyFont="1" applyFill="1" applyBorder="1" applyAlignment="1">
      <alignment horizontal="center" vertical="center"/>
    </xf>
    <xf numFmtId="41" fontId="23" fillId="25" borderId="46" xfId="38" applyFont="1" applyFill="1" applyBorder="1" applyAlignment="1">
      <alignment horizontal="center" vertical="center"/>
    </xf>
    <xf numFmtId="41" fontId="23" fillId="25" borderId="43" xfId="38" applyFont="1" applyFill="1" applyBorder="1" applyAlignment="1">
      <alignment horizontal="center" vertical="center"/>
    </xf>
    <xf numFmtId="41" fontId="23" fillId="26" borderId="44" xfId="38" applyFont="1" applyFill="1" applyBorder="1" applyAlignment="1">
      <alignment vertical="center"/>
    </xf>
    <xf numFmtId="41" fontId="23" fillId="25" borderId="44" xfId="38" applyFont="1" applyFill="1" applyBorder="1" applyAlignment="1">
      <alignment vertical="center"/>
    </xf>
    <xf numFmtId="41" fontId="23" fillId="25" borderId="45" xfId="38" applyFont="1" applyFill="1" applyBorder="1" applyAlignment="1">
      <alignment horizontal="right" vertical="center"/>
    </xf>
    <xf numFmtId="41" fontId="23" fillId="25" borderId="48" xfId="38" applyFont="1" applyFill="1" applyBorder="1" applyAlignment="1">
      <alignment horizontal="right" vertical="center"/>
    </xf>
    <xf numFmtId="41" fontId="28" fillId="24" borderId="10" xfId="38" applyFont="1" applyFill="1" applyBorder="1" applyAlignment="1">
      <alignment vertical="center"/>
    </xf>
    <xf numFmtId="185" fontId="29" fillId="26" borderId="10" xfId="38" applyNumberFormat="1" applyFont="1" applyFill="1" applyBorder="1" applyAlignment="1">
      <alignment vertical="center"/>
    </xf>
    <xf numFmtId="185" fontId="29" fillId="24" borderId="10" xfId="38" applyNumberFormat="1" applyFont="1" applyFill="1" applyBorder="1" applyAlignment="1">
      <alignment vertical="center"/>
    </xf>
    <xf numFmtId="41" fontId="29" fillId="0" borderId="18" xfId="38" applyNumberFormat="1" applyFont="1" applyFill="1" applyBorder="1" applyAlignment="1">
      <alignment vertical="center"/>
    </xf>
    <xf numFmtId="41" fontId="29" fillId="0" borderId="10" xfId="38" applyFont="1" applyFill="1" applyBorder="1" applyAlignment="1">
      <alignment horizontal="right" vertical="center"/>
    </xf>
    <xf numFmtId="41" fontId="29" fillId="0" borderId="24" xfId="38" applyFont="1" applyFill="1" applyBorder="1" applyAlignment="1">
      <alignment horizontal="right" vertical="center"/>
    </xf>
    <xf numFmtId="41" fontId="29" fillId="0" borderId="18" xfId="38" applyFont="1" applyFill="1" applyBorder="1" applyAlignment="1">
      <alignment horizontal="right" vertical="center"/>
    </xf>
    <xf numFmtId="41" fontId="29" fillId="0" borderId="39" xfId="38" applyFont="1" applyFill="1" applyBorder="1" applyAlignment="1">
      <alignment horizontal="right" vertical="center"/>
    </xf>
    <xf numFmtId="176" fontId="29" fillId="0" borderId="18" xfId="38" applyNumberFormat="1" applyFont="1" applyFill="1" applyBorder="1" applyAlignment="1">
      <alignment horizontal="right" vertical="center"/>
    </xf>
    <xf numFmtId="41" fontId="29" fillId="0" borderId="24" xfId="38" applyFont="1" applyFill="1" applyBorder="1" applyAlignment="1">
      <alignment horizontal="center" vertical="center"/>
    </xf>
    <xf numFmtId="41" fontId="29" fillId="0" borderId="18" xfId="38" applyFont="1" applyFill="1" applyBorder="1" applyAlignment="1">
      <alignment horizontal="center" vertical="center"/>
    </xf>
    <xf numFmtId="41" fontId="29" fillId="0" borderId="39" xfId="38" applyFont="1" applyFill="1" applyBorder="1" applyAlignment="1">
      <alignment horizontal="center" vertical="center"/>
    </xf>
    <xf numFmtId="41" fontId="29" fillId="26" borderId="10" xfId="38" applyFont="1" applyFill="1" applyBorder="1" applyAlignment="1">
      <alignment vertical="center"/>
    </xf>
    <xf numFmtId="41" fontId="29" fillId="0" borderId="10" xfId="38" applyFont="1" applyFill="1" applyBorder="1" applyAlignment="1">
      <alignment horizontal="center" vertical="center" wrapText="1"/>
    </xf>
    <xf numFmtId="176" fontId="29" fillId="0" borderId="24" xfId="38" applyNumberFormat="1" applyFont="1" applyFill="1" applyBorder="1" applyAlignment="1">
      <alignment horizontal="right" vertical="center"/>
    </xf>
    <xf numFmtId="41" fontId="29" fillId="26" borderId="10" xfId="38" applyFont="1" applyFill="1" applyBorder="1" applyAlignment="1">
      <alignment horizontal="center" vertical="center"/>
    </xf>
    <xf numFmtId="41" fontId="29" fillId="0" borderId="10" xfId="38" applyFont="1" applyFill="1" applyBorder="1" applyAlignment="1">
      <alignment horizontal="center" vertical="center"/>
    </xf>
    <xf numFmtId="41" fontId="29" fillId="25" borderId="18" xfId="38" applyFont="1" applyFill="1" applyBorder="1" applyAlignment="1">
      <alignment horizontal="right" vertical="center"/>
    </xf>
    <xf numFmtId="41" fontId="29" fillId="25" borderId="10" xfId="38" applyFont="1" applyFill="1" applyBorder="1" applyAlignment="1">
      <alignment horizontal="center" vertical="center"/>
    </xf>
    <xf numFmtId="0" fontId="29" fillId="25" borderId="39" xfId="0" applyFont="1" applyFill="1" applyBorder="1" applyAlignment="1">
      <alignment horizontal="center" vertical="center"/>
    </xf>
    <xf numFmtId="41" fontId="29" fillId="25" borderId="24" xfId="38" applyFont="1" applyFill="1" applyBorder="1" applyAlignment="1">
      <alignment horizontal="center" vertical="center"/>
    </xf>
    <xf numFmtId="41" fontId="29" fillId="25" borderId="24" xfId="38" applyFont="1" applyFill="1" applyBorder="1" applyAlignment="1">
      <alignment horizontal="right" vertical="center"/>
    </xf>
    <xf numFmtId="41" fontId="29" fillId="25" borderId="39" xfId="38" applyFont="1" applyFill="1" applyBorder="1" applyAlignment="1">
      <alignment horizontal="right" vertical="center"/>
    </xf>
    <xf numFmtId="41" fontId="29" fillId="26" borderId="10" xfId="38" applyFont="1" applyFill="1" applyBorder="1" applyAlignment="1">
      <alignment horizontal="right" vertical="center"/>
    </xf>
    <xf numFmtId="41" fontId="29" fillId="25" borderId="10" xfId="38" applyFont="1" applyFill="1" applyBorder="1" applyAlignment="1">
      <alignment horizontal="right" vertical="center"/>
    </xf>
    <xf numFmtId="185" fontId="29" fillId="25" borderId="10" xfId="38" applyNumberFormat="1" applyFont="1" applyFill="1" applyBorder="1" applyAlignment="1">
      <alignment horizontal="right" vertical="center"/>
    </xf>
    <xf numFmtId="41" fontId="28" fillId="0" borderId="44" xfId="0" applyNumberFormat="1" applyFont="1" applyFill="1" applyBorder="1" applyAlignment="1">
      <alignment horizontal="center" vertical="center"/>
    </xf>
    <xf numFmtId="41" fontId="29" fillId="26" borderId="44" xfId="38" applyFont="1" applyFill="1" applyBorder="1" applyAlignment="1">
      <alignment vertical="center"/>
    </xf>
    <xf numFmtId="41" fontId="29" fillId="24" borderId="44" xfId="38" applyFont="1" applyFill="1" applyBorder="1" applyAlignment="1">
      <alignment vertical="center"/>
    </xf>
    <xf numFmtId="185" fontId="29" fillId="24" borderId="44" xfId="38" applyNumberFormat="1" applyFont="1" applyFill="1" applyBorder="1" applyAlignment="1">
      <alignment vertical="center"/>
    </xf>
    <xf numFmtId="41" fontId="29" fillId="0" borderId="44" xfId="38" applyFont="1" applyFill="1" applyBorder="1" applyAlignment="1">
      <alignment vertical="center"/>
    </xf>
    <xf numFmtId="41" fontId="29" fillId="0" borderId="46" xfId="38" applyFont="1" applyFill="1" applyBorder="1" applyAlignment="1">
      <alignment vertical="center"/>
    </xf>
    <xf numFmtId="41" fontId="29" fillId="0" borderId="45" xfId="38" applyFont="1" applyFill="1" applyBorder="1" applyAlignment="1">
      <alignment vertical="center"/>
    </xf>
    <xf numFmtId="41" fontId="29" fillId="0" borderId="43" xfId="38" applyFont="1" applyFill="1" applyBorder="1" applyAlignment="1">
      <alignment vertical="center"/>
    </xf>
    <xf numFmtId="41" fontId="29" fillId="25" borderId="44" xfId="38" applyFont="1" applyFill="1" applyBorder="1" applyAlignment="1">
      <alignment horizontal="right" vertical="center"/>
    </xf>
    <xf numFmtId="176" fontId="29" fillId="0" borderId="46" xfId="38" applyNumberFormat="1" applyFont="1" applyFill="1" applyBorder="1" applyAlignment="1">
      <alignment vertical="center"/>
    </xf>
    <xf numFmtId="41" fontId="29" fillId="0" borderId="45" xfId="38" applyFont="1" applyFill="1" applyBorder="1" applyAlignment="1">
      <alignment horizontal="center" vertical="center"/>
    </xf>
    <xf numFmtId="176" fontId="29" fillId="0" borderId="45" xfId="38" applyNumberFormat="1" applyFont="1" applyFill="1" applyBorder="1" applyAlignment="1">
      <alignment vertical="center"/>
    </xf>
    <xf numFmtId="41" fontId="29" fillId="25" borderId="43" xfId="38" applyFont="1" applyFill="1" applyBorder="1" applyAlignment="1">
      <alignment vertical="center"/>
    </xf>
    <xf numFmtId="41" fontId="29" fillId="25" borderId="46" xfId="38" applyFont="1" applyFill="1" applyBorder="1" applyAlignment="1">
      <alignment vertical="center"/>
    </xf>
    <xf numFmtId="41" fontId="29" fillId="25" borderId="44" xfId="38" applyFont="1" applyFill="1" applyBorder="1" applyAlignment="1">
      <alignment vertical="center"/>
    </xf>
    <xf numFmtId="0" fontId="29" fillId="25" borderId="43" xfId="0" applyFont="1" applyFill="1" applyBorder="1" applyAlignment="1">
      <alignment vertical="center"/>
    </xf>
    <xf numFmtId="41" fontId="29" fillId="25" borderId="45" xfId="38" applyFont="1" applyFill="1" applyBorder="1" applyAlignment="1">
      <alignment horizontal="center" vertical="center"/>
    </xf>
    <xf numFmtId="41" fontId="29" fillId="25" borderId="45" xfId="38" applyFont="1" applyFill="1" applyBorder="1" applyAlignment="1">
      <alignment vertical="center"/>
    </xf>
    <xf numFmtId="179" fontId="29" fillId="25" borderId="44" xfId="38" applyNumberFormat="1" applyFont="1" applyFill="1" applyBorder="1" applyAlignment="1">
      <alignment vertical="center"/>
    </xf>
    <xf numFmtId="41" fontId="29" fillId="25" borderId="47" xfId="38" applyFont="1" applyFill="1" applyBorder="1" applyAlignment="1">
      <alignment vertical="center"/>
    </xf>
    <xf numFmtId="179" fontId="27" fillId="26" borderId="20" xfId="0" applyNumberFormat="1" applyFont="1" applyFill="1" applyBorder="1" applyAlignment="1">
      <alignment vertical="center"/>
    </xf>
    <xf numFmtId="176" fontId="29" fillId="25" borderId="16" xfId="38" applyNumberFormat="1" applyFont="1" applyFill="1" applyBorder="1" applyAlignment="1">
      <alignment vertical="center"/>
    </xf>
    <xf numFmtId="41" fontId="29" fillId="24" borderId="30" xfId="38" applyNumberFormat="1" applyFont="1" applyFill="1" applyBorder="1" applyAlignment="1">
      <alignment horizontal="right" vertical="center"/>
    </xf>
    <xf numFmtId="41" fontId="29" fillId="24" borderId="32" xfId="38" applyNumberFormat="1" applyFont="1" applyFill="1" applyBorder="1" applyAlignment="1">
      <alignment horizontal="right" vertical="center"/>
    </xf>
    <xf numFmtId="41" fontId="29" fillId="24" borderId="10" xfId="38" applyNumberFormat="1" applyFont="1" applyFill="1" applyBorder="1" applyAlignment="1">
      <alignment vertical="center"/>
    </xf>
    <xf numFmtId="41" fontId="29" fillId="0" borderId="44" xfId="38" applyNumberFormat="1" applyFont="1" applyFill="1" applyBorder="1" applyAlignment="1">
      <alignment vertical="center"/>
    </xf>
    <xf numFmtId="41" fontId="29" fillId="0" borderId="10" xfId="38" applyNumberFormat="1" applyFont="1" applyFill="1" applyBorder="1" applyAlignment="1">
      <alignment horizontal="right" vertical="center"/>
    </xf>
    <xf numFmtId="176" fontId="22" fillId="24" borderId="12" xfId="38" applyNumberFormat="1" applyFont="1" applyFill="1" applyBorder="1" applyAlignment="1">
      <alignment vertical="center" shrinkToFit="1"/>
    </xf>
    <xf numFmtId="179" fontId="27" fillId="26" borderId="20" xfId="0" applyNumberFormat="1" applyFont="1" applyFill="1" applyBorder="1" applyAlignment="1">
      <alignment horizontal="center" vertical="center" wrapText="1"/>
    </xf>
    <xf numFmtId="176" fontId="25" fillId="0" borderId="0" xfId="0" applyNumberFormat="1" applyFont="1"/>
    <xf numFmtId="176" fontId="28" fillId="0" borderId="20" xfId="0" applyNumberFormat="1" applyFont="1" applyFill="1" applyBorder="1" applyAlignment="1">
      <alignment vertical="center"/>
    </xf>
    <xf numFmtId="176" fontId="22" fillId="26" borderId="12" xfId="38" applyNumberFormat="1" applyFont="1" applyFill="1" applyBorder="1" applyAlignment="1">
      <alignment vertical="center" shrinkToFit="1"/>
    </xf>
    <xf numFmtId="176" fontId="29" fillId="0" borderId="20" xfId="38" applyNumberFormat="1" applyFont="1" applyFill="1" applyBorder="1" applyAlignment="1">
      <alignment vertical="center"/>
    </xf>
    <xf numFmtId="176" fontId="29" fillId="0" borderId="16" xfId="38" applyNumberFormat="1" applyFont="1" applyFill="1" applyBorder="1" applyAlignment="1">
      <alignment vertical="center"/>
    </xf>
    <xf numFmtId="176" fontId="22" fillId="24" borderId="25" xfId="38" applyNumberFormat="1" applyFont="1" applyFill="1" applyBorder="1" applyAlignment="1">
      <alignment vertical="center" shrinkToFit="1"/>
    </xf>
    <xf numFmtId="176" fontId="22" fillId="24" borderId="0" xfId="38" applyNumberFormat="1" applyFont="1" applyFill="1" applyBorder="1" applyAlignment="1">
      <alignment vertical="center" shrinkToFit="1"/>
    </xf>
    <xf numFmtId="176" fontId="22" fillId="24" borderId="22" xfId="38" applyNumberFormat="1" applyFont="1" applyFill="1" applyBorder="1" applyAlignment="1">
      <alignment vertical="center" shrinkToFit="1"/>
    </xf>
    <xf numFmtId="176" fontId="29" fillId="25" borderId="15" xfId="38" applyNumberFormat="1" applyFont="1" applyFill="1" applyBorder="1" applyAlignment="1">
      <alignment vertical="center"/>
    </xf>
    <xf numFmtId="176" fontId="22" fillId="24" borderId="23" xfId="38" applyNumberFormat="1" applyFont="1" applyFill="1" applyBorder="1" applyAlignment="1">
      <alignment vertical="center" shrinkToFit="1"/>
    </xf>
    <xf numFmtId="176" fontId="29" fillId="25" borderId="23" xfId="38" applyNumberFormat="1" applyFont="1" applyFill="1" applyBorder="1" applyAlignment="1">
      <alignment vertical="center"/>
    </xf>
    <xf numFmtId="176" fontId="23" fillId="25" borderId="0" xfId="38" applyNumberFormat="1" applyFont="1" applyFill="1" applyBorder="1" applyAlignment="1">
      <alignment horizontal="right" vertical="center"/>
    </xf>
    <xf numFmtId="179" fontId="24" fillId="24" borderId="0" xfId="31" applyNumberFormat="1" applyFont="1" applyFill="1" applyAlignment="1">
      <alignment vertical="center"/>
    </xf>
    <xf numFmtId="179" fontId="24" fillId="24" borderId="0" xfId="0" applyNumberFormat="1" applyFont="1" applyFill="1" applyBorder="1" applyAlignment="1">
      <alignment vertical="center"/>
    </xf>
    <xf numFmtId="179" fontId="23" fillId="25" borderId="0" xfId="31" applyNumberFormat="1" applyFont="1" applyFill="1" applyBorder="1" applyAlignment="1"/>
    <xf numFmtId="179" fontId="27" fillId="24" borderId="15" xfId="0" applyNumberFormat="1" applyFont="1" applyFill="1" applyBorder="1" applyAlignment="1">
      <alignment vertical="center"/>
    </xf>
    <xf numFmtId="179" fontId="27" fillId="26" borderId="23" xfId="0" applyNumberFormat="1" applyFont="1" applyFill="1" applyBorder="1" applyAlignment="1">
      <alignment vertical="center"/>
    </xf>
    <xf numFmtId="179" fontId="27" fillId="25" borderId="16" xfId="0" applyNumberFormat="1" applyFont="1" applyFill="1" applyBorder="1" applyAlignment="1">
      <alignment vertical="center"/>
    </xf>
    <xf numFmtId="179" fontId="27" fillId="24" borderId="16" xfId="0" applyNumberFormat="1" applyFont="1" applyFill="1" applyBorder="1" applyAlignment="1">
      <alignment vertical="center"/>
    </xf>
    <xf numFmtId="179" fontId="27" fillId="26" borderId="15" xfId="0" applyNumberFormat="1" applyFont="1" applyFill="1" applyBorder="1" applyAlignment="1">
      <alignment vertical="center"/>
    </xf>
    <xf numFmtId="180" fontId="38" fillId="24" borderId="23" xfId="0" applyNumberFormat="1" applyFont="1" applyFill="1" applyBorder="1" applyAlignment="1">
      <alignment horizontal="right" vertical="center"/>
    </xf>
    <xf numFmtId="180" fontId="27" fillId="26" borderId="23" xfId="0" applyNumberFormat="1" applyFont="1" applyFill="1" applyBorder="1" applyAlignment="1">
      <alignment vertical="center"/>
    </xf>
    <xf numFmtId="180" fontId="27" fillId="24" borderId="15" xfId="0" applyNumberFormat="1" applyFont="1" applyFill="1" applyBorder="1" applyAlignment="1">
      <alignment vertical="center"/>
    </xf>
    <xf numFmtId="179" fontId="31" fillId="24" borderId="0" xfId="0" applyNumberFormat="1" applyFont="1" applyFill="1" applyAlignment="1">
      <alignment horizontal="center" vertical="center"/>
    </xf>
    <xf numFmtId="179" fontId="35" fillId="24" borderId="0" xfId="0" applyNumberFormat="1" applyFont="1" applyFill="1" applyAlignment="1">
      <alignment horizontal="center" vertical="center"/>
    </xf>
    <xf numFmtId="179" fontId="35" fillId="25" borderId="0" xfId="0" applyNumberFormat="1" applyFont="1" applyFill="1" applyAlignment="1">
      <alignment vertical="center"/>
    </xf>
    <xf numFmtId="176" fontId="27" fillId="26" borderId="49" xfId="0" applyNumberFormat="1" applyFont="1" applyFill="1" applyBorder="1" applyAlignment="1">
      <alignment vertical="center"/>
    </xf>
    <xf numFmtId="179" fontId="27" fillId="26" borderId="58" xfId="0" applyNumberFormat="1" applyFont="1" applyFill="1" applyBorder="1" applyAlignment="1">
      <alignment vertical="center"/>
    </xf>
    <xf numFmtId="176" fontId="29" fillId="25" borderId="0" xfId="38" applyNumberFormat="1" applyFont="1" applyFill="1" applyBorder="1" applyAlignment="1">
      <alignment vertical="center"/>
    </xf>
    <xf numFmtId="0" fontId="29" fillId="25" borderId="18" xfId="0" applyFont="1" applyFill="1" applyBorder="1" applyAlignment="1">
      <alignment vertical="center" wrapText="1"/>
    </xf>
    <xf numFmtId="176" fontId="23" fillId="25" borderId="38" xfId="38" applyNumberFormat="1" applyFont="1" applyFill="1" applyBorder="1" applyAlignment="1">
      <alignment horizontal="right" vertical="center"/>
    </xf>
    <xf numFmtId="185" fontId="24" fillId="24" borderId="24" xfId="38" applyNumberFormat="1" applyFont="1" applyFill="1" applyBorder="1" applyAlignment="1">
      <alignment horizontal="left" vertical="center" shrinkToFit="1"/>
    </xf>
    <xf numFmtId="41" fontId="27" fillId="26" borderId="23" xfId="38" applyFont="1" applyFill="1" applyBorder="1" applyAlignment="1">
      <alignment horizontal="right" vertical="center"/>
    </xf>
    <xf numFmtId="41" fontId="27" fillId="26" borderId="23" xfId="38" applyFont="1" applyFill="1" applyBorder="1" applyAlignment="1">
      <alignment vertical="center"/>
    </xf>
    <xf numFmtId="41" fontId="27" fillId="24" borderId="15" xfId="38" applyFont="1" applyFill="1" applyBorder="1" applyAlignment="1">
      <alignment vertical="center"/>
    </xf>
    <xf numFmtId="41" fontId="38" fillId="24" borderId="23" xfId="38" applyFont="1" applyFill="1" applyBorder="1" applyAlignment="1">
      <alignment horizontal="right" vertical="center"/>
    </xf>
    <xf numFmtId="41" fontId="27" fillId="25" borderId="15" xfId="38" applyFont="1" applyFill="1" applyBorder="1" applyAlignment="1">
      <alignment vertical="center"/>
    </xf>
    <xf numFmtId="41" fontId="38" fillId="24" borderId="44" xfId="38" applyFont="1" applyFill="1" applyBorder="1" applyAlignment="1">
      <alignment horizontal="center" vertical="center" shrinkToFit="1"/>
    </xf>
    <xf numFmtId="41" fontId="27" fillId="26" borderId="45" xfId="38" applyFont="1" applyFill="1" applyBorder="1" applyAlignment="1">
      <alignment vertical="center"/>
    </xf>
    <xf numFmtId="41" fontId="27" fillId="24" borderId="46" xfId="38" applyFont="1" applyFill="1" applyBorder="1" applyAlignment="1">
      <alignment vertical="center"/>
    </xf>
    <xf numFmtId="41" fontId="27" fillId="24" borderId="43" xfId="38" applyFont="1" applyFill="1" applyBorder="1" applyAlignment="1">
      <alignment vertical="center"/>
    </xf>
    <xf numFmtId="41" fontId="27" fillId="26" borderId="46" xfId="38" applyFont="1" applyFill="1" applyBorder="1" applyAlignment="1">
      <alignment vertical="center"/>
    </xf>
    <xf numFmtId="41" fontId="27" fillId="26" borderId="44" xfId="38" applyFont="1" applyFill="1" applyBorder="1" applyAlignment="1">
      <alignment vertical="center"/>
    </xf>
    <xf numFmtId="41" fontId="27" fillId="26" borderId="48" xfId="38" applyFont="1" applyFill="1" applyBorder="1" applyAlignment="1">
      <alignment vertical="center"/>
    </xf>
    <xf numFmtId="41" fontId="27" fillId="26" borderId="20" xfId="38" applyFont="1" applyFill="1" applyBorder="1" applyAlignment="1">
      <alignment horizontal="center" vertical="center" wrapText="1"/>
    </xf>
    <xf numFmtId="41" fontId="23" fillId="24" borderId="12" xfId="38" applyFont="1" applyFill="1" applyBorder="1" applyAlignment="1">
      <alignment vertical="center" shrinkToFit="1"/>
    </xf>
    <xf numFmtId="41" fontId="23" fillId="24" borderId="23" xfId="38" applyFont="1" applyFill="1" applyBorder="1" applyAlignment="1">
      <alignment vertical="center" shrinkToFit="1"/>
    </xf>
    <xf numFmtId="41" fontId="23" fillId="24" borderId="25" xfId="38" applyFont="1" applyFill="1" applyBorder="1" applyAlignment="1">
      <alignment vertical="center" shrinkToFit="1"/>
    </xf>
    <xf numFmtId="41" fontId="23" fillId="24" borderId="63" xfId="38" applyFont="1" applyFill="1" applyBorder="1" applyAlignment="1">
      <alignment vertical="center" shrinkToFit="1"/>
    </xf>
    <xf numFmtId="41" fontId="29" fillId="25" borderId="49" xfId="38" applyFont="1" applyFill="1" applyBorder="1" applyAlignment="1">
      <alignment horizontal="right" vertical="center"/>
    </xf>
    <xf numFmtId="41" fontId="29" fillId="25" borderId="52" xfId="38" applyFont="1" applyFill="1" applyBorder="1" applyAlignment="1">
      <alignment horizontal="right" vertical="center"/>
    </xf>
    <xf numFmtId="0" fontId="31" fillId="24" borderId="0" xfId="0" applyFont="1" applyFill="1" applyAlignment="1">
      <alignment horizontal="center" vertical="center"/>
    </xf>
    <xf numFmtId="0" fontId="31" fillId="24" borderId="0" xfId="0" applyFont="1" applyFill="1" applyAlignment="1">
      <alignment horizontal="left" vertical="center" shrinkToFit="1"/>
    </xf>
    <xf numFmtId="0" fontId="27" fillId="26" borderId="13" xfId="0" applyFont="1" applyFill="1" applyBorder="1" applyAlignment="1">
      <alignment horizontal="center" vertical="center" shrinkToFit="1"/>
    </xf>
    <xf numFmtId="0" fontId="27" fillId="26" borderId="17" xfId="0" applyFont="1" applyFill="1" applyBorder="1" applyAlignment="1">
      <alignment horizontal="center" vertical="center" shrinkToFit="1"/>
    </xf>
    <xf numFmtId="9" fontId="27" fillId="26" borderId="10" xfId="0" applyNumberFormat="1" applyFont="1" applyFill="1" applyBorder="1" applyAlignment="1">
      <alignment horizontal="center" vertical="center" wrapText="1"/>
    </xf>
    <xf numFmtId="9" fontId="27" fillId="26" borderId="62" xfId="0" applyNumberFormat="1" applyFont="1" applyFill="1" applyBorder="1" applyAlignment="1">
      <alignment horizontal="center" vertical="center" wrapText="1"/>
    </xf>
    <xf numFmtId="0" fontId="27" fillId="26" borderId="56" xfId="0" applyFont="1" applyFill="1" applyBorder="1" applyAlignment="1">
      <alignment horizontal="center" vertical="center" shrinkToFit="1"/>
    </xf>
    <xf numFmtId="0" fontId="27" fillId="26" borderId="57" xfId="0" applyFont="1" applyFill="1" applyBorder="1" applyAlignment="1">
      <alignment horizontal="center" vertical="center" shrinkToFit="1"/>
    </xf>
    <xf numFmtId="9" fontId="27" fillId="26" borderId="20" xfId="0" applyNumberFormat="1" applyFont="1" applyFill="1" applyBorder="1" applyAlignment="1">
      <alignment horizontal="center" vertical="center" wrapText="1"/>
    </xf>
    <xf numFmtId="0" fontId="27" fillId="26" borderId="10" xfId="0" applyFont="1" applyFill="1" applyBorder="1" applyAlignment="1">
      <alignment horizontal="center" vertical="center" shrinkToFit="1"/>
    </xf>
    <xf numFmtId="0" fontId="27" fillId="26" borderId="23" xfId="0" applyFont="1" applyFill="1" applyBorder="1" applyAlignment="1">
      <alignment horizontal="center" vertical="center" shrinkToFit="1"/>
    </xf>
    <xf numFmtId="9" fontId="23" fillId="24" borderId="13" xfId="31" applyFont="1" applyFill="1" applyBorder="1" applyAlignment="1">
      <alignment horizontal="center" vertical="center"/>
    </xf>
    <xf numFmtId="9" fontId="23" fillId="24" borderId="11" xfId="31" applyFont="1" applyFill="1" applyBorder="1" applyAlignment="1">
      <alignment horizontal="center" vertical="center"/>
    </xf>
    <xf numFmtId="9" fontId="23" fillId="24" borderId="17" xfId="31" applyFont="1" applyFill="1" applyBorder="1" applyAlignment="1">
      <alignment horizontal="center" vertical="center"/>
    </xf>
    <xf numFmtId="0" fontId="23" fillId="26" borderId="24" xfId="0" applyFont="1" applyFill="1" applyBorder="1" applyAlignment="1">
      <alignment horizontal="center" vertical="center"/>
    </xf>
    <xf numFmtId="0" fontId="23" fillId="26" borderId="22" xfId="0" applyFont="1" applyFill="1" applyBorder="1" applyAlignment="1">
      <alignment horizontal="center" vertical="center"/>
    </xf>
    <xf numFmtId="0" fontId="23" fillId="26" borderId="23" xfId="0" applyFont="1" applyFill="1" applyBorder="1" applyAlignment="1">
      <alignment horizontal="center" vertical="center"/>
    </xf>
    <xf numFmtId="0" fontId="23" fillId="26" borderId="39" xfId="0" applyFont="1" applyFill="1" applyBorder="1" applyAlignment="1">
      <alignment horizontal="center" vertical="center"/>
    </xf>
    <xf numFmtId="0" fontId="23" fillId="26" borderId="25" xfId="0" applyFont="1" applyFill="1" applyBorder="1" applyAlignment="1">
      <alignment horizontal="center" vertical="center"/>
    </xf>
    <xf numFmtId="0" fontId="23" fillId="26" borderId="16" xfId="0" applyFont="1" applyFill="1" applyBorder="1" applyAlignment="1">
      <alignment horizontal="center" vertical="center"/>
    </xf>
    <xf numFmtId="0" fontId="23" fillId="26" borderId="13" xfId="0" applyFont="1" applyFill="1" applyBorder="1" applyAlignment="1">
      <alignment horizontal="center" vertical="center"/>
    </xf>
    <xf numFmtId="0" fontId="23" fillId="26" borderId="17" xfId="0" applyFont="1" applyFill="1" applyBorder="1" applyAlignment="1">
      <alignment horizontal="center" vertical="center"/>
    </xf>
    <xf numFmtId="0" fontId="23" fillId="26" borderId="24" xfId="0" applyFont="1" applyFill="1" applyBorder="1" applyAlignment="1">
      <alignment horizontal="center" vertical="center" wrapText="1"/>
    </xf>
    <xf numFmtId="0" fontId="23" fillId="26" borderId="39" xfId="0" applyFont="1" applyFill="1" applyBorder="1" applyAlignment="1">
      <alignment horizontal="center" vertical="center" wrapText="1"/>
    </xf>
    <xf numFmtId="9" fontId="27" fillId="26" borderId="12" xfId="0" applyNumberFormat="1" applyFont="1" applyFill="1" applyBorder="1" applyAlignment="1">
      <alignment horizontal="center" vertical="center" wrapText="1"/>
    </xf>
    <xf numFmtId="41" fontId="23" fillId="24" borderId="23" xfId="38" applyFont="1" applyFill="1" applyBorder="1" applyAlignment="1">
      <alignment vertical="center" shrinkToFit="1"/>
    </xf>
    <xf numFmtId="41" fontId="23" fillId="24" borderId="15" xfId="38" applyFont="1" applyFill="1" applyBorder="1" applyAlignment="1">
      <alignment vertical="center" shrinkToFit="1"/>
    </xf>
    <xf numFmtId="41" fontId="23" fillId="24" borderId="16" xfId="38" applyFont="1" applyFill="1" applyBorder="1" applyAlignment="1">
      <alignment vertical="center" shrinkToFit="1"/>
    </xf>
    <xf numFmtId="9" fontId="23" fillId="24" borderId="24" xfId="31" applyFont="1" applyFill="1" applyBorder="1" applyAlignment="1">
      <alignment horizontal="center" vertical="center"/>
    </xf>
    <xf numFmtId="9" fontId="23" fillId="24" borderId="18" xfId="31" applyFont="1" applyFill="1" applyBorder="1" applyAlignment="1">
      <alignment horizontal="center" vertical="center"/>
    </xf>
    <xf numFmtId="0" fontId="23" fillId="26" borderId="10" xfId="0" applyFont="1" applyFill="1" applyBorder="1" applyAlignment="1">
      <alignment horizontal="center" vertical="center" wrapText="1"/>
    </xf>
    <xf numFmtId="0" fontId="23" fillId="26" borderId="23" xfId="0" applyFont="1" applyFill="1" applyBorder="1" applyAlignment="1">
      <alignment horizontal="center" vertical="center" wrapText="1"/>
    </xf>
    <xf numFmtId="9" fontId="27" fillId="26" borderId="24" xfId="0" applyNumberFormat="1" applyFont="1" applyFill="1" applyBorder="1" applyAlignment="1">
      <alignment horizontal="center" vertical="center" wrapText="1"/>
    </xf>
    <xf numFmtId="9" fontId="27" fillId="26" borderId="22" xfId="0" applyNumberFormat="1" applyFont="1" applyFill="1" applyBorder="1" applyAlignment="1">
      <alignment horizontal="center" vertical="center" wrapText="1"/>
    </xf>
    <xf numFmtId="9" fontId="27" fillId="26" borderId="23" xfId="0" applyNumberFormat="1" applyFont="1" applyFill="1" applyBorder="1" applyAlignment="1">
      <alignment horizontal="center" vertical="center" wrapText="1"/>
    </xf>
    <xf numFmtId="9" fontId="27" fillId="26" borderId="39" xfId="0" applyNumberFormat="1" applyFont="1" applyFill="1" applyBorder="1" applyAlignment="1">
      <alignment horizontal="center" vertical="center" wrapText="1"/>
    </xf>
    <xf numFmtId="9" fontId="27" fillId="26" borderId="25" xfId="0" applyNumberFormat="1" applyFont="1" applyFill="1" applyBorder="1" applyAlignment="1">
      <alignment horizontal="center" vertical="center" wrapText="1"/>
    </xf>
    <xf numFmtId="9" fontId="27" fillId="26" borderId="16" xfId="0" applyNumberFormat="1" applyFont="1" applyFill="1" applyBorder="1" applyAlignment="1">
      <alignment horizontal="center" vertical="center" wrapText="1"/>
    </xf>
    <xf numFmtId="0" fontId="31" fillId="25" borderId="0" xfId="0" applyFont="1" applyFill="1" applyAlignment="1">
      <alignment horizontal="left" vertical="center"/>
    </xf>
    <xf numFmtId="41" fontId="34" fillId="25" borderId="0" xfId="38" applyFont="1" applyFill="1" applyBorder="1" applyAlignment="1">
      <alignment horizontal="center" vertical="center" wrapText="1"/>
    </xf>
    <xf numFmtId="41" fontId="29" fillId="0" borderId="24" xfId="38" applyNumberFormat="1" applyFont="1" applyFill="1" applyBorder="1" applyAlignment="1">
      <alignment horizontal="center" vertical="center"/>
    </xf>
    <xf numFmtId="41" fontId="29" fillId="0" borderId="18" xfId="38" applyNumberFormat="1" applyFont="1" applyFill="1" applyBorder="1" applyAlignment="1">
      <alignment horizontal="center" vertical="center"/>
    </xf>
    <xf numFmtId="41" fontId="29" fillId="0" borderId="39" xfId="38" applyNumberFormat="1" applyFont="1" applyFill="1" applyBorder="1" applyAlignment="1">
      <alignment horizontal="center" vertical="center"/>
    </xf>
    <xf numFmtId="0" fontId="32" fillId="26" borderId="13" xfId="0" applyFont="1" applyFill="1" applyBorder="1" applyAlignment="1">
      <alignment horizontal="center" vertical="center"/>
    </xf>
    <xf numFmtId="0" fontId="32" fillId="26" borderId="17" xfId="0" applyFont="1" applyFill="1" applyBorder="1" applyAlignment="1">
      <alignment horizontal="center" vertical="center"/>
    </xf>
    <xf numFmtId="0" fontId="32" fillId="26" borderId="24" xfId="0" applyFont="1" applyFill="1" applyBorder="1" applyAlignment="1">
      <alignment horizontal="center" vertical="center" shrinkToFit="1"/>
    </xf>
    <xf numFmtId="0" fontId="32" fillId="26" borderId="39" xfId="0" applyFont="1" applyFill="1" applyBorder="1" applyAlignment="1">
      <alignment horizontal="center" vertical="center" shrinkToFit="1"/>
    </xf>
    <xf numFmtId="41" fontId="29" fillId="0" borderId="24" xfId="38" applyFont="1" applyFill="1" applyBorder="1" applyAlignment="1">
      <alignment horizontal="center" vertical="center" wrapText="1"/>
    </xf>
    <xf numFmtId="41" fontId="29" fillId="0" borderId="18" xfId="38" applyFont="1" applyFill="1" applyBorder="1" applyAlignment="1">
      <alignment horizontal="center" vertical="center" wrapText="1"/>
    </xf>
    <xf numFmtId="0" fontId="29" fillId="0" borderId="13" xfId="0" applyFont="1" applyFill="1" applyBorder="1" applyAlignment="1">
      <alignment horizontal="center" vertical="center"/>
    </xf>
    <xf numFmtId="0" fontId="29" fillId="0" borderId="11" xfId="0" applyFont="1" applyFill="1" applyBorder="1" applyAlignment="1">
      <alignment horizontal="center" vertical="center"/>
    </xf>
    <xf numFmtId="0" fontId="32" fillId="26" borderId="24" xfId="0" applyFont="1" applyFill="1" applyBorder="1" applyAlignment="1">
      <alignment horizontal="center" vertical="center"/>
    </xf>
    <xf numFmtId="0" fontId="32" fillId="26" borderId="22" xfId="0" applyFont="1" applyFill="1" applyBorder="1" applyAlignment="1">
      <alignment horizontal="center" vertical="center"/>
    </xf>
    <xf numFmtId="0" fontId="32" fillId="26" borderId="23" xfId="0" applyFont="1" applyFill="1" applyBorder="1" applyAlignment="1">
      <alignment horizontal="center" vertical="center"/>
    </xf>
    <xf numFmtId="0" fontId="32" fillId="26" borderId="39" xfId="0" applyFont="1" applyFill="1" applyBorder="1" applyAlignment="1">
      <alignment horizontal="center" vertical="center"/>
    </xf>
    <xf numFmtId="0" fontId="32" fillId="26" borderId="25" xfId="0" applyFont="1" applyFill="1" applyBorder="1" applyAlignment="1">
      <alignment horizontal="center" vertical="center"/>
    </xf>
    <xf numFmtId="0" fontId="32" fillId="26" borderId="16" xfId="0" applyFont="1" applyFill="1" applyBorder="1" applyAlignment="1">
      <alignment horizontal="center" vertical="center"/>
    </xf>
    <xf numFmtId="9" fontId="29" fillId="0" borderId="13" xfId="38" applyNumberFormat="1" applyFont="1" applyFill="1" applyBorder="1" applyAlignment="1">
      <alignment horizontal="center" vertical="center"/>
    </xf>
    <xf numFmtId="9" fontId="29" fillId="0" borderId="11" xfId="38" applyNumberFormat="1" applyFont="1" applyFill="1" applyBorder="1" applyAlignment="1">
      <alignment horizontal="center" vertical="center"/>
    </xf>
    <xf numFmtId="176" fontId="29" fillId="25" borderId="23" xfId="38" applyNumberFormat="1" applyFont="1" applyFill="1" applyBorder="1" applyAlignment="1">
      <alignment vertical="center"/>
    </xf>
    <xf numFmtId="176" fontId="29" fillId="25" borderId="15" xfId="38" applyNumberFormat="1" applyFont="1" applyFill="1" applyBorder="1" applyAlignment="1">
      <alignment vertical="center"/>
    </xf>
    <xf numFmtId="41" fontId="29" fillId="0" borderId="45" xfId="38" applyFont="1" applyFill="1" applyBorder="1" applyAlignment="1">
      <alignment vertical="center"/>
    </xf>
    <xf numFmtId="41" fontId="29" fillId="0" borderId="46" xfId="38" applyFont="1" applyFill="1" applyBorder="1" applyAlignment="1">
      <alignment vertical="center"/>
    </xf>
    <xf numFmtId="9" fontId="29" fillId="25" borderId="13" xfId="38" applyNumberFormat="1" applyFont="1" applyFill="1" applyBorder="1" applyAlignment="1">
      <alignment horizontal="center" vertical="center"/>
    </xf>
    <xf numFmtId="9" fontId="29" fillId="25" borderId="11" xfId="38" applyNumberFormat="1" applyFont="1" applyFill="1" applyBorder="1" applyAlignment="1">
      <alignment horizontal="center" vertical="center"/>
    </xf>
    <xf numFmtId="9" fontId="29" fillId="25" borderId="17" xfId="38" applyNumberFormat="1" applyFont="1" applyFill="1" applyBorder="1" applyAlignment="1">
      <alignment horizontal="center" vertical="center"/>
    </xf>
    <xf numFmtId="0" fontId="29" fillId="25" borderId="13" xfId="0" applyFont="1" applyFill="1" applyBorder="1" applyAlignment="1">
      <alignment horizontal="center" vertical="center"/>
    </xf>
    <xf numFmtId="0" fontId="29" fillId="25" borderId="11" xfId="0" applyFont="1" applyFill="1" applyBorder="1" applyAlignment="1">
      <alignment horizontal="center" vertical="center"/>
    </xf>
    <xf numFmtId="0" fontId="29" fillId="25" borderId="17" xfId="0" applyFont="1" applyFill="1" applyBorder="1" applyAlignment="1">
      <alignment horizontal="center" vertical="center"/>
    </xf>
    <xf numFmtId="0" fontId="29" fillId="25" borderId="24" xfId="0" applyFont="1" applyFill="1" applyBorder="1" applyAlignment="1">
      <alignment horizontal="center" vertical="center" wrapText="1"/>
    </xf>
    <xf numFmtId="0" fontId="29" fillId="25" borderId="18" xfId="0" applyFont="1" applyFill="1" applyBorder="1" applyAlignment="1">
      <alignment horizontal="center" vertical="center" wrapText="1"/>
    </xf>
    <xf numFmtId="0" fontId="29" fillId="25" borderId="39" xfId="0" applyFont="1" applyFill="1" applyBorder="1" applyAlignment="1">
      <alignment horizontal="center" vertical="center" wrapText="1"/>
    </xf>
    <xf numFmtId="41" fontId="29" fillId="25" borderId="24" xfId="38" applyFont="1" applyFill="1" applyBorder="1" applyAlignment="1">
      <alignment horizontal="center" vertical="center"/>
    </xf>
    <xf numFmtId="41" fontId="29" fillId="25" borderId="18" xfId="38" applyFont="1" applyFill="1" applyBorder="1" applyAlignment="1">
      <alignment horizontal="center" vertical="center"/>
    </xf>
    <xf numFmtId="41" fontId="29" fillId="25" borderId="39" xfId="38" applyFont="1" applyFill="1" applyBorder="1" applyAlignment="1">
      <alignment horizontal="center" vertical="center"/>
    </xf>
    <xf numFmtId="41" fontId="29" fillId="25" borderId="45" xfId="38" applyFont="1" applyFill="1" applyBorder="1" applyAlignment="1">
      <alignment horizontal="center" vertical="center"/>
    </xf>
    <xf numFmtId="41" fontId="29" fillId="25" borderId="46" xfId="38" applyFont="1" applyFill="1" applyBorder="1" applyAlignment="1">
      <alignment horizontal="center" vertical="center"/>
    </xf>
    <xf numFmtId="41" fontId="29" fillId="25" borderId="43" xfId="38" applyFont="1" applyFill="1" applyBorder="1" applyAlignment="1">
      <alignment horizontal="center" vertical="center"/>
    </xf>
    <xf numFmtId="176" fontId="29" fillId="25" borderId="16" xfId="38" applyNumberFormat="1" applyFont="1" applyFill="1" applyBorder="1" applyAlignment="1">
      <alignment vertical="center"/>
    </xf>
    <xf numFmtId="176" fontId="29" fillId="25" borderId="24" xfId="38" applyNumberFormat="1" applyFont="1" applyFill="1" applyBorder="1" applyAlignment="1">
      <alignment horizontal="center" vertical="center"/>
    </xf>
    <xf numFmtId="176" fontId="29" fillId="25" borderId="18" xfId="38" applyNumberFormat="1" applyFont="1" applyFill="1" applyBorder="1" applyAlignment="1">
      <alignment horizontal="center" vertical="center"/>
    </xf>
  </cellXfs>
  <cellStyles count="276">
    <cellStyle name="20% - 강조색1" xfId="1" builtinId="30" customBuiltin="1"/>
    <cellStyle name="20% - 강조색1 2" xfId="62"/>
    <cellStyle name="20% - 강조색1 2 2" xfId="63"/>
    <cellStyle name="20% - 강조색1 3" xfId="64"/>
    <cellStyle name="20% - 강조색1 4" xfId="65"/>
    <cellStyle name="20% - 강조색2" xfId="2" builtinId="34" customBuiltin="1"/>
    <cellStyle name="20% - 강조색2 2" xfId="66"/>
    <cellStyle name="20% - 강조색2 2 2" xfId="67"/>
    <cellStyle name="20% - 강조색2 3" xfId="68"/>
    <cellStyle name="20% - 강조색2 4" xfId="69"/>
    <cellStyle name="20% - 강조색3" xfId="3" builtinId="38" customBuiltin="1"/>
    <cellStyle name="20% - 강조색3 2" xfId="70"/>
    <cellStyle name="20% - 강조색3 2 2" xfId="71"/>
    <cellStyle name="20% - 강조색3 3" xfId="72"/>
    <cellStyle name="20% - 강조색3 4" xfId="73"/>
    <cellStyle name="20% - 강조색4" xfId="4" builtinId="42" customBuiltin="1"/>
    <cellStyle name="20% - 강조색4 2" xfId="74"/>
    <cellStyle name="20% - 강조색4 2 2" xfId="75"/>
    <cellStyle name="20% - 강조색4 3" xfId="76"/>
    <cellStyle name="20% - 강조색4 4" xfId="77"/>
    <cellStyle name="20% - 강조색5" xfId="5" builtinId="46" customBuiltin="1"/>
    <cellStyle name="20% - 강조색5 2" xfId="78"/>
    <cellStyle name="20% - 강조색5 2 2" xfId="79"/>
    <cellStyle name="20% - 강조색5 3" xfId="80"/>
    <cellStyle name="20% - 강조색5 4" xfId="81"/>
    <cellStyle name="20% - 강조색6" xfId="6" builtinId="50" customBuiltin="1"/>
    <cellStyle name="20% - 강조색6 2" xfId="82"/>
    <cellStyle name="20% - 강조색6 2 2" xfId="83"/>
    <cellStyle name="20% - 강조색6 3" xfId="84"/>
    <cellStyle name="20% - 강조색6 4" xfId="85"/>
    <cellStyle name="40% - 강조색1" xfId="7" builtinId="31" customBuiltin="1"/>
    <cellStyle name="40% - 강조색1 2" xfId="86"/>
    <cellStyle name="40% - 강조색1 2 2" xfId="87"/>
    <cellStyle name="40% - 강조색1 3" xfId="88"/>
    <cellStyle name="40% - 강조색1 4" xfId="89"/>
    <cellStyle name="40% - 강조색2" xfId="8" builtinId="35" customBuiltin="1"/>
    <cellStyle name="40% - 강조색2 2" xfId="90"/>
    <cellStyle name="40% - 강조색2 2 2" xfId="91"/>
    <cellStyle name="40% - 강조색2 3" xfId="92"/>
    <cellStyle name="40% - 강조색2 4" xfId="93"/>
    <cellStyle name="40% - 강조색3" xfId="9" builtinId="39" customBuiltin="1"/>
    <cellStyle name="40% - 강조색3 2" xfId="94"/>
    <cellStyle name="40% - 강조색3 2 2" xfId="95"/>
    <cellStyle name="40% - 강조색3 3" xfId="96"/>
    <cellStyle name="40% - 강조색3 4" xfId="97"/>
    <cellStyle name="40% - 강조색4" xfId="10" builtinId="43" customBuiltin="1"/>
    <cellStyle name="40% - 강조색4 2" xfId="98"/>
    <cellStyle name="40% - 강조색4 2 2" xfId="99"/>
    <cellStyle name="40% - 강조색4 3" xfId="100"/>
    <cellStyle name="40% - 강조색4 4" xfId="101"/>
    <cellStyle name="40% - 강조색5" xfId="11" builtinId="47" customBuiltin="1"/>
    <cellStyle name="40% - 강조색5 2" xfId="102"/>
    <cellStyle name="40% - 강조색5 2 2" xfId="103"/>
    <cellStyle name="40% - 강조색5 3" xfId="104"/>
    <cellStyle name="40% - 강조색5 4" xfId="105"/>
    <cellStyle name="40% - 강조색6" xfId="12" builtinId="51" customBuiltin="1"/>
    <cellStyle name="40% - 강조색6 2" xfId="106"/>
    <cellStyle name="40% - 강조색6 2 2" xfId="107"/>
    <cellStyle name="40% - 강조색6 3" xfId="108"/>
    <cellStyle name="40% - 강조색6 4" xfId="109"/>
    <cellStyle name="60% - 강조색1" xfId="13" builtinId="32" customBuiltin="1"/>
    <cellStyle name="60% - 강조색1 2" xfId="110"/>
    <cellStyle name="60% - 강조색1 2 2" xfId="111"/>
    <cellStyle name="60% - 강조색1 3" xfId="112"/>
    <cellStyle name="60% - 강조색1 4" xfId="113"/>
    <cellStyle name="60% - 강조색2" xfId="14" builtinId="36" customBuiltin="1"/>
    <cellStyle name="60% - 강조색2 2" xfId="114"/>
    <cellStyle name="60% - 강조색2 2 2" xfId="115"/>
    <cellStyle name="60% - 강조색2 3" xfId="116"/>
    <cellStyle name="60% - 강조색2 4" xfId="117"/>
    <cellStyle name="60% - 강조색3" xfId="15" builtinId="40" customBuiltin="1"/>
    <cellStyle name="60% - 강조색3 2" xfId="118"/>
    <cellStyle name="60% - 강조색3 2 2" xfId="119"/>
    <cellStyle name="60% - 강조색3 3" xfId="120"/>
    <cellStyle name="60% - 강조색3 4" xfId="121"/>
    <cellStyle name="60% - 강조색4" xfId="16" builtinId="44" customBuiltin="1"/>
    <cellStyle name="60% - 강조색4 2" xfId="122"/>
    <cellStyle name="60% - 강조색4 2 2" xfId="123"/>
    <cellStyle name="60% - 강조색4 3" xfId="124"/>
    <cellStyle name="60% - 강조색4 4" xfId="125"/>
    <cellStyle name="60% - 강조색5" xfId="17" builtinId="48" customBuiltin="1"/>
    <cellStyle name="60% - 강조색5 2" xfId="126"/>
    <cellStyle name="60% - 강조색5 2 2" xfId="127"/>
    <cellStyle name="60% - 강조색5 3" xfId="128"/>
    <cellStyle name="60% - 강조색5 4" xfId="129"/>
    <cellStyle name="60% - 강조색6" xfId="18" builtinId="52" customBuiltin="1"/>
    <cellStyle name="60% - 강조색6 2" xfId="130"/>
    <cellStyle name="60% - 강조색6 2 2" xfId="131"/>
    <cellStyle name="60% - 강조색6 3" xfId="132"/>
    <cellStyle name="60% - 강조색6 4" xfId="133"/>
    <cellStyle name="Comma [0]_Book1" xfId="19"/>
    <cellStyle name="Normal_Book1" xfId="20"/>
    <cellStyle name="강조색1" xfId="21" builtinId="29" customBuiltin="1"/>
    <cellStyle name="강조색1 2" xfId="134"/>
    <cellStyle name="강조색1 2 2" xfId="135"/>
    <cellStyle name="강조색1 3" xfId="136"/>
    <cellStyle name="강조색1 4" xfId="137"/>
    <cellStyle name="강조색2" xfId="22" builtinId="33" customBuiltin="1"/>
    <cellStyle name="강조색2 2" xfId="138"/>
    <cellStyle name="강조색2 2 2" xfId="139"/>
    <cellStyle name="강조색2 3" xfId="140"/>
    <cellStyle name="강조색2 4" xfId="141"/>
    <cellStyle name="강조색3" xfId="23" builtinId="37" customBuiltin="1"/>
    <cellStyle name="강조색3 2" xfId="142"/>
    <cellStyle name="강조색3 2 2" xfId="143"/>
    <cellStyle name="강조색3 3" xfId="144"/>
    <cellStyle name="강조색3 4" xfId="145"/>
    <cellStyle name="강조색4" xfId="24" builtinId="41" customBuiltin="1"/>
    <cellStyle name="강조색4 2" xfId="146"/>
    <cellStyle name="강조색4 2 2" xfId="147"/>
    <cellStyle name="강조색4 3" xfId="148"/>
    <cellStyle name="강조색4 4" xfId="149"/>
    <cellStyle name="강조색5" xfId="25" builtinId="45" customBuiltin="1"/>
    <cellStyle name="강조색5 2" xfId="150"/>
    <cellStyle name="강조색5 2 2" xfId="151"/>
    <cellStyle name="강조색5 3" xfId="152"/>
    <cellStyle name="강조색5 4" xfId="153"/>
    <cellStyle name="강조색6" xfId="26" builtinId="49" customBuiltin="1"/>
    <cellStyle name="강조색6 2" xfId="154"/>
    <cellStyle name="강조색6 2 2" xfId="155"/>
    <cellStyle name="강조색6 3" xfId="156"/>
    <cellStyle name="강조색6 4" xfId="157"/>
    <cellStyle name="경고문" xfId="27" builtinId="11" customBuiltin="1"/>
    <cellStyle name="경고문 2" xfId="158"/>
    <cellStyle name="경고문 2 2" xfId="159"/>
    <cellStyle name="경고문 3" xfId="160"/>
    <cellStyle name="경고문 4" xfId="161"/>
    <cellStyle name="계산" xfId="28" builtinId="22" customBuiltin="1"/>
    <cellStyle name="계산 2" xfId="162"/>
    <cellStyle name="계산 2 2" xfId="163"/>
    <cellStyle name="계산 3" xfId="164"/>
    <cellStyle name="계산 4" xfId="165"/>
    <cellStyle name="나쁨" xfId="29" builtinId="27" customBuiltin="1"/>
    <cellStyle name="나쁨 2" xfId="166"/>
    <cellStyle name="나쁨 2 2" xfId="167"/>
    <cellStyle name="나쁨 3" xfId="168"/>
    <cellStyle name="나쁨 4" xfId="169"/>
    <cellStyle name="메모" xfId="30" builtinId="10" customBuiltin="1"/>
    <cellStyle name="메모 2" xfId="170"/>
    <cellStyle name="메모 2 2" xfId="171"/>
    <cellStyle name="메모 3" xfId="172"/>
    <cellStyle name="메모 4" xfId="173"/>
    <cellStyle name="백분율" xfId="31" builtinId="5"/>
    <cellStyle name="백분율 2" xfId="32"/>
    <cellStyle name="백분율 2 2" xfId="33"/>
    <cellStyle name="백분율 2 3" xfId="174"/>
    <cellStyle name="백분율 2 4" xfId="175"/>
    <cellStyle name="백분율 3" xfId="34"/>
    <cellStyle name="백분율 3 2" xfId="176"/>
    <cellStyle name="백분율 3 3" xfId="177"/>
    <cellStyle name="백분율 4" xfId="61"/>
    <cellStyle name="백분율 5" xfId="178"/>
    <cellStyle name="백분율 6" xfId="179"/>
    <cellStyle name="백분율 7" xfId="180"/>
    <cellStyle name="보통" xfId="35" builtinId="28" customBuiltin="1"/>
    <cellStyle name="보통 2" xfId="181"/>
    <cellStyle name="보통 2 2" xfId="182"/>
    <cellStyle name="보통 3" xfId="183"/>
    <cellStyle name="보통 4" xfId="184"/>
    <cellStyle name="설명 텍스트" xfId="36" builtinId="53" customBuiltin="1"/>
    <cellStyle name="설명 텍스트 2" xfId="185"/>
    <cellStyle name="설명 텍스트 2 2" xfId="186"/>
    <cellStyle name="설명 텍스트 3" xfId="187"/>
    <cellStyle name="설명 텍스트 4" xfId="188"/>
    <cellStyle name="셀 확인" xfId="37" builtinId="23" customBuiltin="1"/>
    <cellStyle name="셀 확인 2" xfId="189"/>
    <cellStyle name="셀 확인 2 2" xfId="190"/>
    <cellStyle name="셀 확인 3" xfId="191"/>
    <cellStyle name="셀 확인 4" xfId="192"/>
    <cellStyle name="쉼표 [0]" xfId="38" builtinId="6"/>
    <cellStyle name="쉼표 [0] 2" xfId="39"/>
    <cellStyle name="쉼표 [0] 2 2" xfId="40"/>
    <cellStyle name="쉼표 [0] 2 3" xfId="41"/>
    <cellStyle name="쉼표 [0] 2 4" xfId="193"/>
    <cellStyle name="쉼표 [0] 2 5" xfId="194"/>
    <cellStyle name="쉼표 [0] 2 6" xfId="195"/>
    <cellStyle name="쉼표 [0] 3" xfId="42"/>
    <cellStyle name="쉼표 [0] 3 2" xfId="196"/>
    <cellStyle name="쉼표 [0] 3 3" xfId="197"/>
    <cellStyle name="쉼표 [0] 4" xfId="43"/>
    <cellStyle name="쉼표 [0] 4 2" xfId="198"/>
    <cellStyle name="쉼표 [0] 4 3" xfId="199"/>
    <cellStyle name="쉼표 [0] 4 4" xfId="200"/>
    <cellStyle name="쉼표 [0] 5" xfId="201"/>
    <cellStyle name="쉼표 [0] 5 2" xfId="202"/>
    <cellStyle name="쉼표 [0] 5 3" xfId="274"/>
    <cellStyle name="쉼표 [0] 6" xfId="203"/>
    <cellStyle name="쉼표 [0] 7" xfId="204"/>
    <cellStyle name="쉼표 [0] 8" xfId="205"/>
    <cellStyle name="쉼표 [0] 9" xfId="275"/>
    <cellStyle name="쉼표 2" xfId="206"/>
    <cellStyle name="연결된 셀" xfId="44" builtinId="24" customBuiltin="1"/>
    <cellStyle name="연결된 셀 2" xfId="207"/>
    <cellStyle name="연결된 셀 2 2" xfId="208"/>
    <cellStyle name="연결된 셀 3" xfId="209"/>
    <cellStyle name="연결된 셀 4" xfId="210"/>
    <cellStyle name="요약" xfId="45" builtinId="25" customBuiltin="1"/>
    <cellStyle name="요약 2" xfId="211"/>
    <cellStyle name="요약 2 2" xfId="212"/>
    <cellStyle name="요약 3" xfId="213"/>
    <cellStyle name="요약 4" xfId="214"/>
    <cellStyle name="입력" xfId="46" builtinId="20" customBuiltin="1"/>
    <cellStyle name="입력 2" xfId="215"/>
    <cellStyle name="입력 2 2" xfId="216"/>
    <cellStyle name="입력 3" xfId="217"/>
    <cellStyle name="입력 4" xfId="218"/>
    <cellStyle name="제목" xfId="47" builtinId="15" customBuiltin="1"/>
    <cellStyle name="제목 1" xfId="48" builtinId="16" customBuiltin="1"/>
    <cellStyle name="제목 1 2" xfId="219"/>
    <cellStyle name="제목 1 2 2" xfId="220"/>
    <cellStyle name="제목 1 3" xfId="221"/>
    <cellStyle name="제목 1 4" xfId="222"/>
    <cellStyle name="제목 2" xfId="49" builtinId="17" customBuiltin="1"/>
    <cellStyle name="제목 2 2" xfId="223"/>
    <cellStyle name="제목 2 2 2" xfId="224"/>
    <cellStyle name="제목 2 3" xfId="225"/>
    <cellStyle name="제목 2 4" xfId="226"/>
    <cellStyle name="제목 3" xfId="50" builtinId="18" customBuiltin="1"/>
    <cellStyle name="제목 3 2" xfId="227"/>
    <cellStyle name="제목 3 2 2" xfId="228"/>
    <cellStyle name="제목 3 3" xfId="229"/>
    <cellStyle name="제목 3 4" xfId="230"/>
    <cellStyle name="제목 4" xfId="51" builtinId="19" customBuiltin="1"/>
    <cellStyle name="제목 4 2" xfId="231"/>
    <cellStyle name="제목 4 2 2" xfId="232"/>
    <cellStyle name="제목 4 3" xfId="233"/>
    <cellStyle name="제목 4 4" xfId="234"/>
    <cellStyle name="제목 5" xfId="235"/>
    <cellStyle name="제목 5 2" xfId="236"/>
    <cellStyle name="제목 6" xfId="237"/>
    <cellStyle name="제목 7" xfId="238"/>
    <cellStyle name="좋음" xfId="52" builtinId="26" customBuiltin="1"/>
    <cellStyle name="좋음 2" xfId="239"/>
    <cellStyle name="좋음 2 2" xfId="240"/>
    <cellStyle name="좋음 3" xfId="241"/>
    <cellStyle name="좋음 4" xfId="242"/>
    <cellStyle name="출력" xfId="53" builtinId="21" customBuiltin="1"/>
    <cellStyle name="출력 2" xfId="243"/>
    <cellStyle name="출력 2 2" xfId="244"/>
    <cellStyle name="출력 2 2 2" xfId="245"/>
    <cellStyle name="출력 2 2 2 2" xfId="270"/>
    <cellStyle name="출력 2 3" xfId="246"/>
    <cellStyle name="출력 2 3 2" xfId="271"/>
    <cellStyle name="출력 3" xfId="247"/>
    <cellStyle name="출력 3 2" xfId="248"/>
    <cellStyle name="출력 3 2 2" xfId="272"/>
    <cellStyle name="출력 4" xfId="249"/>
    <cellStyle name="출력 5" xfId="250"/>
    <cellStyle name="출력 5 2" xfId="273"/>
    <cellStyle name="통화 [0] 2" xfId="251"/>
    <cellStyle name="통화 [0] 3" xfId="252"/>
    <cellStyle name="표준" xfId="0" builtinId="0"/>
    <cellStyle name="표준 2" xfId="54"/>
    <cellStyle name="표준 2 2" xfId="55"/>
    <cellStyle name="표준 2 2 2" xfId="253"/>
    <cellStyle name="표준 2 2 3" xfId="254"/>
    <cellStyle name="표준 2 3" xfId="255"/>
    <cellStyle name="표준 2 4" xfId="256"/>
    <cellStyle name="표준 2 5" xfId="257"/>
    <cellStyle name="표준 3" xfId="56"/>
    <cellStyle name="표준 3 2" xfId="57"/>
    <cellStyle name="표준 3 3" xfId="258"/>
    <cellStyle name="표준 3 4" xfId="259"/>
    <cellStyle name="표준 4" xfId="58"/>
    <cellStyle name="표준 4 2" xfId="59"/>
    <cellStyle name="표준 4 3" xfId="260"/>
    <cellStyle name="표준 4 4" xfId="261"/>
    <cellStyle name="표준 5" xfId="60"/>
    <cellStyle name="표준 5 2" xfId="262"/>
    <cellStyle name="표준 5 3" xfId="263"/>
    <cellStyle name="표준 5 4" xfId="264"/>
    <cellStyle name="표준 5 5" xfId="265"/>
    <cellStyle name="표준 6" xfId="266"/>
    <cellStyle name="표준 6 2" xfId="267"/>
    <cellStyle name="표준 6 3" xfId="268"/>
    <cellStyle name="하이퍼링크 2" xfId="26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J29"/>
  <sheetViews>
    <sheetView showGridLines="0" zoomScale="115" zoomScaleNormal="115" zoomScaleSheetLayoutView="100" workbookViewId="0">
      <pane ySplit="7" topLeftCell="A8" activePane="bottomLeft" state="frozen"/>
      <selection pane="bottomLeft" activeCell="D25" sqref="D25"/>
    </sheetView>
  </sheetViews>
  <sheetFormatPr defaultRowHeight="13.5"/>
  <cols>
    <col min="1" max="2" width="12.6640625" style="378" customWidth="1"/>
    <col min="3" max="3" width="13" style="378" customWidth="1"/>
    <col min="4" max="4" width="11.44140625" style="368" customWidth="1"/>
    <col min="5" max="5" width="11.44140625" style="370" customWidth="1"/>
    <col min="6" max="6" width="14.21875" style="379" customWidth="1"/>
    <col min="7" max="7" width="12.6640625" style="379" customWidth="1"/>
    <col min="8" max="8" width="13.109375" style="379" customWidth="1"/>
    <col min="9" max="9" width="11.44140625" style="727" customWidth="1"/>
    <col min="10" max="10" width="11.44140625" style="379" customWidth="1"/>
    <col min="11" max="11" width="2.109375" style="367" customWidth="1"/>
    <col min="12" max="16384" width="8.88671875" style="367"/>
  </cols>
  <sheetData>
    <row r="1" spans="1:10" ht="24" customHeight="1">
      <c r="A1" s="753" t="s">
        <v>145</v>
      </c>
      <c r="B1" s="753"/>
      <c r="C1" s="753"/>
      <c r="D1" s="753"/>
      <c r="E1" s="753"/>
      <c r="F1" s="753"/>
      <c r="G1" s="753"/>
      <c r="H1" s="753"/>
      <c r="I1" s="753"/>
      <c r="J1" s="753"/>
    </row>
    <row r="2" spans="1:10" ht="14.25" customHeight="1">
      <c r="A2" s="754"/>
      <c r="B2" s="754"/>
      <c r="C2" s="754"/>
      <c r="D2" s="754"/>
      <c r="E2" s="517"/>
      <c r="F2" s="517"/>
      <c r="G2" s="517"/>
      <c r="H2" s="517"/>
      <c r="I2" s="725"/>
      <c r="J2" s="517"/>
    </row>
    <row r="3" spans="1:10" ht="18.75" customHeight="1">
      <c r="A3" s="754" t="s">
        <v>231</v>
      </c>
      <c r="B3" s="754"/>
      <c r="C3" s="754"/>
      <c r="D3" s="754"/>
      <c r="E3" s="754"/>
      <c r="F3" s="368"/>
      <c r="G3" s="368"/>
      <c r="H3" s="368"/>
      <c r="I3" s="726"/>
      <c r="J3" s="368"/>
    </row>
    <row r="4" spans="1:10" ht="12.75" customHeight="1">
      <c r="A4" s="369"/>
      <c r="B4" s="592"/>
      <c r="C4" s="592"/>
      <c r="E4" s="370" t="s">
        <v>216</v>
      </c>
      <c r="F4" s="368"/>
      <c r="G4" s="368"/>
      <c r="H4" s="368"/>
      <c r="I4" s="726"/>
      <c r="J4" s="371" t="s">
        <v>117</v>
      </c>
    </row>
    <row r="5" spans="1:10" s="372" customFormat="1" ht="21" customHeight="1" thickBot="1">
      <c r="A5" s="755" t="s">
        <v>118</v>
      </c>
      <c r="B5" s="762" t="s">
        <v>214</v>
      </c>
      <c r="C5" s="763"/>
      <c r="D5" s="757" t="s">
        <v>234</v>
      </c>
      <c r="E5" s="758"/>
      <c r="F5" s="759" t="s">
        <v>118</v>
      </c>
      <c r="G5" s="762" t="s">
        <v>214</v>
      </c>
      <c r="H5" s="763"/>
      <c r="I5" s="757" t="s">
        <v>234</v>
      </c>
      <c r="J5" s="761"/>
    </row>
    <row r="6" spans="1:10" s="372" customFormat="1" ht="21" customHeight="1">
      <c r="A6" s="756"/>
      <c r="B6" s="593" t="s">
        <v>232</v>
      </c>
      <c r="C6" s="630" t="s">
        <v>233</v>
      </c>
      <c r="D6" s="231" t="s">
        <v>119</v>
      </c>
      <c r="E6" s="373" t="s">
        <v>120</v>
      </c>
      <c r="F6" s="760"/>
      <c r="G6" s="610" t="s">
        <v>232</v>
      </c>
      <c r="H6" s="630" t="s">
        <v>233</v>
      </c>
      <c r="I6" s="701" t="s">
        <v>119</v>
      </c>
      <c r="J6" s="373" t="s">
        <v>120</v>
      </c>
    </row>
    <row r="7" spans="1:10" s="377" customFormat="1" ht="30" customHeight="1">
      <c r="A7" s="595" t="s">
        <v>121</v>
      </c>
      <c r="B7" s="594">
        <f>'17추경수입'!E5</f>
        <v>158766.07699999999</v>
      </c>
      <c r="C7" s="507">
        <f>'17추경수입'!F5</f>
        <v>163709.06</v>
      </c>
      <c r="D7" s="737">
        <f>+C7-B7</f>
        <v>4942.9830000000075</v>
      </c>
      <c r="E7" s="374">
        <f>+C7/B7</f>
        <v>1.0311337477967666</v>
      </c>
      <c r="F7" s="375" t="s">
        <v>122</v>
      </c>
      <c r="G7" s="611">
        <f>'17추경지출'!E5</f>
        <v>158766.07699999999</v>
      </c>
      <c r="H7" s="739">
        <f>'17추경지출'!F5</f>
        <v>163709.05958036668</v>
      </c>
      <c r="I7" s="722">
        <f t="shared" ref="I7:I14" si="0">+H7-G7</f>
        <v>4942.9825803666899</v>
      </c>
      <c r="J7" s="376">
        <f t="shared" ref="J7:J14" si="1">+H7/G7</f>
        <v>1.0311337451536746</v>
      </c>
    </row>
    <row r="8" spans="1:10" s="377" customFormat="1" ht="20.100000000000001" customHeight="1">
      <c r="A8" s="405" t="s">
        <v>9</v>
      </c>
      <c r="B8" s="596">
        <f>'17추경수입'!E6</f>
        <v>137015</v>
      </c>
      <c r="C8" s="508">
        <f>C9+C10</f>
        <v>137015</v>
      </c>
      <c r="D8" s="734">
        <f>+C8-B8</f>
        <v>0</v>
      </c>
      <c r="E8" s="406">
        <f>+C8/B8</f>
        <v>1</v>
      </c>
      <c r="F8" s="616" t="s">
        <v>123</v>
      </c>
      <c r="G8" s="612">
        <f>'17추경지출'!E6</f>
        <v>125722.508</v>
      </c>
      <c r="H8" s="740">
        <f>'17추경지출'!F6</f>
        <v>126172.88858036668</v>
      </c>
      <c r="I8" s="723">
        <f t="shared" si="0"/>
        <v>450.38058036667644</v>
      </c>
      <c r="J8" s="407">
        <f t="shared" si="1"/>
        <v>1.0035823384971503</v>
      </c>
    </row>
    <row r="9" spans="1:10" s="377" customFormat="1" ht="20.100000000000001" customHeight="1">
      <c r="A9" s="408" t="s">
        <v>43</v>
      </c>
      <c r="B9" s="597">
        <f>'17추경수입'!E8</f>
        <v>137015</v>
      </c>
      <c r="C9" s="509">
        <f>'17추경수입'!F8</f>
        <v>137015</v>
      </c>
      <c r="D9" s="736">
        <f>+C9-B9</f>
        <v>0</v>
      </c>
      <c r="E9" s="409">
        <f>+C9/B9</f>
        <v>1</v>
      </c>
      <c r="F9" s="617" t="s">
        <v>153</v>
      </c>
      <c r="G9" s="613">
        <f>'17추경지출'!E7</f>
        <v>112450.508</v>
      </c>
      <c r="H9" s="741">
        <f>'17추경지출'!F7</f>
        <v>112800.88858036668</v>
      </c>
      <c r="I9" s="724">
        <f t="shared" si="0"/>
        <v>350.38058036667644</v>
      </c>
      <c r="J9" s="410">
        <f t="shared" si="1"/>
        <v>1.0031158648066461</v>
      </c>
    </row>
    <row r="10" spans="1:10" s="377" customFormat="1" ht="20.100000000000001" customHeight="1">
      <c r="A10" s="599"/>
      <c r="B10" s="598"/>
      <c r="C10" s="509"/>
      <c r="D10" s="736"/>
      <c r="E10" s="409"/>
      <c r="F10" s="617" t="s">
        <v>154</v>
      </c>
      <c r="G10" s="613">
        <f>'17추경지출'!E33</f>
        <v>100</v>
      </c>
      <c r="H10" s="741">
        <f>'17추경지출'!F33</f>
        <v>200</v>
      </c>
      <c r="I10" s="717">
        <f t="shared" si="0"/>
        <v>100</v>
      </c>
      <c r="J10" s="410">
        <f t="shared" si="1"/>
        <v>2</v>
      </c>
    </row>
    <row r="11" spans="1:10" s="377" customFormat="1" ht="20.100000000000001" customHeight="1">
      <c r="A11" s="601" t="s">
        <v>42</v>
      </c>
      <c r="B11" s="600">
        <f>'17추경수입'!E20</f>
        <v>17315.508000000002</v>
      </c>
      <c r="C11" s="508">
        <f>C12+C13</f>
        <v>17563.569</v>
      </c>
      <c r="D11" s="735">
        <f>+C11-B11</f>
        <v>248.06099999999788</v>
      </c>
      <c r="E11" s="406">
        <f>+C11/B11</f>
        <v>1.0143259441189942</v>
      </c>
      <c r="F11" s="618" t="s">
        <v>155</v>
      </c>
      <c r="G11" s="614">
        <f>'17추경지출'!E36</f>
        <v>13172</v>
      </c>
      <c r="H11" s="742">
        <f>'17추경지출'!F36</f>
        <v>13172</v>
      </c>
      <c r="I11" s="720">
        <f t="shared" si="0"/>
        <v>0</v>
      </c>
      <c r="J11" s="411">
        <f t="shared" si="1"/>
        <v>1</v>
      </c>
    </row>
    <row r="12" spans="1:10" s="377" customFormat="1" ht="20.100000000000001" customHeight="1">
      <c r="A12" s="408" t="s">
        <v>34</v>
      </c>
      <c r="B12" s="597">
        <f>'17추경수입'!E22</f>
        <v>17315.508000000002</v>
      </c>
      <c r="C12" s="509">
        <f>'17추경수입'!F22</f>
        <v>17563.569</v>
      </c>
      <c r="D12" s="736">
        <f>+C12-B12</f>
        <v>248.06099999999788</v>
      </c>
      <c r="E12" s="409">
        <f>+C12/B12</f>
        <v>1.0143259441189942</v>
      </c>
      <c r="F12" s="619" t="s">
        <v>124</v>
      </c>
      <c r="G12" s="612">
        <f>SUM(G13:G14)</f>
        <v>1458</v>
      </c>
      <c r="H12" s="740">
        <f>'17추경지출'!F63</f>
        <v>1458</v>
      </c>
      <c r="I12" s="718">
        <f t="shared" si="0"/>
        <v>0</v>
      </c>
      <c r="J12" s="407">
        <f t="shared" si="1"/>
        <v>1</v>
      </c>
    </row>
    <row r="13" spans="1:10" s="377" customFormat="1" ht="20.100000000000001" customHeight="1">
      <c r="A13" s="408" t="s">
        <v>173</v>
      </c>
      <c r="B13" s="597">
        <f>'17추경수입'!E31</f>
        <v>0</v>
      </c>
      <c r="C13" s="509">
        <f>'17추경수입'!F31</f>
        <v>0</v>
      </c>
      <c r="D13" s="736">
        <f>+C13-B13</f>
        <v>0</v>
      </c>
      <c r="E13" s="409"/>
      <c r="F13" s="620" t="s">
        <v>132</v>
      </c>
      <c r="G13" s="613">
        <f>'17추경지출'!E65</f>
        <v>1000</v>
      </c>
      <c r="H13" s="741">
        <f>'17추경지출'!F65</f>
        <v>1000</v>
      </c>
      <c r="I13" s="717">
        <f t="shared" si="0"/>
        <v>0</v>
      </c>
      <c r="J13" s="410">
        <f t="shared" si="1"/>
        <v>1</v>
      </c>
    </row>
    <row r="14" spans="1:10" s="377" customFormat="1" ht="20.100000000000001" customHeight="1">
      <c r="A14" s="408"/>
      <c r="B14" s="603"/>
      <c r="C14" s="509"/>
      <c r="D14" s="736"/>
      <c r="E14" s="409"/>
      <c r="F14" s="620" t="s">
        <v>133</v>
      </c>
      <c r="G14" s="613">
        <f>'17추경지출'!E67</f>
        <v>458</v>
      </c>
      <c r="H14" s="741">
        <f>'17추경지출'!F67</f>
        <v>458</v>
      </c>
      <c r="I14" s="717">
        <f t="shared" si="0"/>
        <v>0</v>
      </c>
      <c r="J14" s="410">
        <f t="shared" si="1"/>
        <v>1</v>
      </c>
    </row>
    <row r="15" spans="1:10" s="377" customFormat="1" ht="20.100000000000001" customHeight="1">
      <c r="A15" s="604" t="s">
        <v>15</v>
      </c>
      <c r="B15" s="600">
        <f>'17추경수입'!E15</f>
        <v>1900</v>
      </c>
      <c r="C15" s="508">
        <f>C16+C17</f>
        <v>3700</v>
      </c>
      <c r="D15" s="735">
        <f t="shared" ref="D15:D21" si="2">+C15-B15</f>
        <v>1800</v>
      </c>
      <c r="E15" s="406">
        <f t="shared" ref="E15:E21" si="3">+C15/B15</f>
        <v>1.9473684210526316</v>
      </c>
      <c r="F15" s="621"/>
      <c r="G15" s="614"/>
      <c r="H15" s="742"/>
      <c r="I15" s="720"/>
      <c r="J15" s="411"/>
    </row>
    <row r="16" spans="1:10" s="377" customFormat="1" ht="20.100000000000001" customHeight="1">
      <c r="A16" s="605" t="s">
        <v>44</v>
      </c>
      <c r="B16" s="598">
        <f>'17추경수입'!E18</f>
        <v>900</v>
      </c>
      <c r="C16" s="510">
        <f>'17추경수입'!F18</f>
        <v>1200</v>
      </c>
      <c r="D16" s="736">
        <f t="shared" si="2"/>
        <v>300</v>
      </c>
      <c r="E16" s="409">
        <f t="shared" si="3"/>
        <v>1.3333333333333333</v>
      </c>
      <c r="F16" s="622" t="s">
        <v>125</v>
      </c>
      <c r="G16" s="615">
        <f>SUM(G17:G19)</f>
        <v>31500</v>
      </c>
      <c r="H16" s="743">
        <f>'17추경지출'!F69</f>
        <v>35500</v>
      </c>
      <c r="I16" s="721">
        <f t="shared" ref="I16:I23" si="4">+H16-G16</f>
        <v>4000</v>
      </c>
      <c r="J16" s="413">
        <f>+H16/G16</f>
        <v>1.126984126984127</v>
      </c>
    </row>
    <row r="17" spans="1:10" s="377" customFormat="1" ht="20.100000000000001" customHeight="1">
      <c r="A17" s="412" t="s">
        <v>45</v>
      </c>
      <c r="B17" s="603">
        <f>'17추경수입'!E19</f>
        <v>1000</v>
      </c>
      <c r="C17" s="509">
        <f>'17추경수입'!F19</f>
        <v>2500</v>
      </c>
      <c r="D17" s="736">
        <f t="shared" si="2"/>
        <v>1500</v>
      </c>
      <c r="E17" s="409">
        <f t="shared" si="3"/>
        <v>2.5</v>
      </c>
      <c r="F17" s="620" t="s">
        <v>125</v>
      </c>
      <c r="G17" s="613">
        <f>'17추경지출'!E70</f>
        <v>5120</v>
      </c>
      <c r="H17" s="741">
        <f>'17추경지출'!F70</f>
        <v>7620</v>
      </c>
      <c r="I17" s="717">
        <f t="shared" si="4"/>
        <v>2500</v>
      </c>
      <c r="J17" s="410">
        <f>+H17/G17</f>
        <v>1.48828125</v>
      </c>
    </row>
    <row r="18" spans="1:10" s="377" customFormat="1" ht="20.100000000000001" customHeight="1">
      <c r="A18" s="606" t="s">
        <v>11</v>
      </c>
      <c r="B18" s="600">
        <f>'17추경수입'!E32</f>
        <v>2507.569</v>
      </c>
      <c r="C18" s="508">
        <f>C19+C20</f>
        <v>5354.491</v>
      </c>
      <c r="D18" s="735">
        <f t="shared" si="2"/>
        <v>2846.922</v>
      </c>
      <c r="E18" s="406">
        <f t="shared" si="3"/>
        <v>2.1353314704400956</v>
      </c>
      <c r="F18" s="620" t="s">
        <v>134</v>
      </c>
      <c r="G18" s="613">
        <f>'17추경지출'!E82</f>
        <v>20955</v>
      </c>
      <c r="H18" s="741">
        <f>'17추경지출'!F82</f>
        <v>22455</v>
      </c>
      <c r="I18" s="717">
        <f t="shared" si="4"/>
        <v>1500</v>
      </c>
      <c r="J18" s="410">
        <f>+H18/G18</f>
        <v>1.0715819613457409</v>
      </c>
    </row>
    <row r="19" spans="1:10" s="377" customFormat="1" ht="20.100000000000001" customHeight="1">
      <c r="A19" s="608" t="s">
        <v>29</v>
      </c>
      <c r="B19" s="607">
        <f>'17추경수입'!E34</f>
        <v>140.11799999999999</v>
      </c>
      <c r="C19" s="509">
        <f>'17추경수입'!F34</f>
        <v>649.28599999999994</v>
      </c>
      <c r="D19" s="738">
        <f t="shared" si="2"/>
        <v>509.16799999999995</v>
      </c>
      <c r="E19" s="409">
        <f t="shared" si="3"/>
        <v>4.6338514680483591</v>
      </c>
      <c r="F19" s="620" t="s">
        <v>135</v>
      </c>
      <c r="G19" s="613">
        <f>'17추경지출'!E96</f>
        <v>5425</v>
      </c>
      <c r="H19" s="741">
        <f>'17추경지출'!F96</f>
        <v>5425</v>
      </c>
      <c r="I19" s="717">
        <f t="shared" si="4"/>
        <v>0</v>
      </c>
      <c r="J19" s="410">
        <f>+H19/G19</f>
        <v>1</v>
      </c>
    </row>
    <row r="20" spans="1:10" s="377" customFormat="1" ht="20.100000000000001" customHeight="1">
      <c r="A20" s="599" t="s">
        <v>130</v>
      </c>
      <c r="B20" s="607">
        <f>'17추경수입'!E37</f>
        <v>2367.451</v>
      </c>
      <c r="C20" s="509">
        <f>'17추경수입'!F37</f>
        <v>4705.2049999999999</v>
      </c>
      <c r="D20" s="736">
        <f t="shared" si="2"/>
        <v>2337.7539999999999</v>
      </c>
      <c r="E20" s="409">
        <f t="shared" si="3"/>
        <v>1.9874561289758479</v>
      </c>
      <c r="F20" s="623" t="s">
        <v>139</v>
      </c>
      <c r="G20" s="729">
        <f>'17추경지출'!E108</f>
        <v>0</v>
      </c>
      <c r="H20" s="744">
        <f>'17추경지출'!F108</f>
        <v>0</v>
      </c>
      <c r="I20" s="693">
        <f t="shared" si="4"/>
        <v>0</v>
      </c>
      <c r="J20" s="414"/>
    </row>
    <row r="21" spans="1:10" s="377" customFormat="1" ht="20.100000000000001" customHeight="1">
      <c r="A21" s="405" t="s">
        <v>126</v>
      </c>
      <c r="B21" s="596">
        <f>B22+B23</f>
        <v>28</v>
      </c>
      <c r="C21" s="508">
        <f>C22+C23</f>
        <v>76</v>
      </c>
      <c r="D21" s="735">
        <f t="shared" si="2"/>
        <v>48</v>
      </c>
      <c r="E21" s="406">
        <f t="shared" si="3"/>
        <v>2.7142857142857144</v>
      </c>
      <c r="F21" s="415" t="s">
        <v>127</v>
      </c>
      <c r="G21" s="625"/>
      <c r="H21" s="740"/>
      <c r="I21" s="718">
        <f t="shared" si="4"/>
        <v>0</v>
      </c>
      <c r="J21" s="407"/>
    </row>
    <row r="22" spans="1:10" s="377" customFormat="1" ht="20.100000000000001" customHeight="1">
      <c r="A22" s="416" t="s">
        <v>65</v>
      </c>
      <c r="B22" s="602"/>
      <c r="C22" s="509">
        <f>'17추경수입'!F40</f>
        <v>48</v>
      </c>
      <c r="D22" s="738"/>
      <c r="E22" s="417"/>
      <c r="F22" s="418" t="s">
        <v>128</v>
      </c>
      <c r="G22" s="625"/>
      <c r="H22" s="744"/>
      <c r="I22" s="693">
        <f t="shared" si="4"/>
        <v>0</v>
      </c>
      <c r="J22" s="419"/>
    </row>
    <row r="23" spans="1:10" s="377" customFormat="1" ht="20.100000000000001" customHeight="1" thickBot="1">
      <c r="A23" s="506" t="s">
        <v>131</v>
      </c>
      <c r="B23" s="597">
        <f>'17추경수입'!E41</f>
        <v>28</v>
      </c>
      <c r="C23" s="511">
        <f>'17추경수입'!F41</f>
        <v>28</v>
      </c>
      <c r="D23" s="719">
        <f>+C23-B23</f>
        <v>0</v>
      </c>
      <c r="E23" s="420">
        <f>+C23/B23</f>
        <v>1</v>
      </c>
      <c r="F23" s="624" t="s">
        <v>129</v>
      </c>
      <c r="G23" s="728">
        <f>'17추경지출'!E111</f>
        <v>85.569000000000003</v>
      </c>
      <c r="H23" s="745">
        <f>'17추경지출'!F111</f>
        <v>578.17100000000005</v>
      </c>
      <c r="I23" s="693">
        <f t="shared" si="4"/>
        <v>492.60200000000003</v>
      </c>
      <c r="J23" s="419">
        <f>+H23/G23</f>
        <v>6.756781077259288</v>
      </c>
    </row>
    <row r="24" spans="1:10" s="377" customFormat="1" ht="26.25" customHeight="1">
      <c r="A24" s="378"/>
      <c r="B24" s="609"/>
      <c r="C24" s="378"/>
      <c r="D24" s="368"/>
      <c r="E24" s="370"/>
      <c r="F24" s="379"/>
      <c r="G24" s="379"/>
      <c r="H24" s="379"/>
      <c r="I24" s="727"/>
      <c r="J24" s="379"/>
    </row>
    <row r="25" spans="1:10" ht="16.5" customHeight="1"/>
    <row r="29" spans="1:10">
      <c r="B29" s="380"/>
    </row>
  </sheetData>
  <mergeCells count="9">
    <mergeCell ref="A1:J1"/>
    <mergeCell ref="A3:E3"/>
    <mergeCell ref="A5:A6"/>
    <mergeCell ref="D5:E5"/>
    <mergeCell ref="F5:F6"/>
    <mergeCell ref="I5:J5"/>
    <mergeCell ref="A2:D2"/>
    <mergeCell ref="B5:C5"/>
    <mergeCell ref="G5:H5"/>
  </mergeCells>
  <phoneticPr fontId="4" type="noConversion"/>
  <printOptions horizontalCentered="1"/>
  <pageMargins left="0.59055118110236227" right="0.59055118110236227" top="0.98425196850393704" bottom="0.78740157480314965" header="0.19685039370078741" footer="0.59055118110236227"/>
  <pageSetup paperSize="9" scale="92" orientation="landscape" useFirstPageNumber="1" horizontalDpi="4294967293" verticalDpi="4294967293" r:id="rId1"/>
  <headerFooter alignWithMargins="0">
    <oddFooter>&amp;C&amp;P&amp;R울산신나는아동쉼터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AO102"/>
  <sheetViews>
    <sheetView showGridLines="0" topLeftCell="A3" zoomScaleNormal="100" zoomScaleSheetLayoutView="90" workbookViewId="0">
      <selection activeCell="H41" sqref="H41"/>
    </sheetView>
  </sheetViews>
  <sheetFormatPr defaultRowHeight="12" outlineLevelCol="1"/>
  <cols>
    <col min="1" max="3" width="8.77734375" style="14" customWidth="1"/>
    <col min="4" max="4" width="9.5546875" style="22" customWidth="1"/>
    <col min="5" max="5" width="12.77734375" style="22" customWidth="1"/>
    <col min="6" max="6" width="12.77734375" style="30" customWidth="1"/>
    <col min="7" max="7" width="12.77734375" style="716" customWidth="1"/>
    <col min="8" max="8" width="12.77734375" style="31" customWidth="1"/>
    <col min="9" max="9" width="12.77734375" style="31" hidden="1" customWidth="1" outlineLevel="1"/>
    <col min="10" max="11" width="12.77734375" style="30" hidden="1" customWidth="1" outlineLevel="1"/>
    <col min="12" max="12" width="14.6640625" style="14" bestFit="1" customWidth="1" collapsed="1"/>
    <col min="13" max="13" width="8.5546875" style="185" bestFit="1" customWidth="1"/>
    <col min="14" max="14" width="9.109375" style="32" customWidth="1"/>
    <col min="15" max="15" width="4" style="14" bestFit="1" customWidth="1"/>
    <col min="16" max="16" width="5.109375" style="14" customWidth="1"/>
    <col min="17" max="17" width="2.88671875" style="14" customWidth="1"/>
    <col min="18" max="18" width="2.109375" style="14" customWidth="1"/>
    <col min="19" max="19" width="4.33203125" style="14" customWidth="1"/>
    <col min="20" max="20" width="4.109375" style="33" customWidth="1"/>
    <col min="21" max="21" width="11.21875" style="34" customWidth="1"/>
    <col min="22" max="22" width="4" style="28" customWidth="1"/>
    <col min="23" max="23" width="16.109375" style="14" bestFit="1" customWidth="1"/>
    <col min="24" max="24" width="12.77734375" style="14" bestFit="1" customWidth="1"/>
    <col min="25" max="16384" width="8.88671875" style="14"/>
  </cols>
  <sheetData>
    <row r="1" spans="1:22" s="7" customFormat="1" ht="20.25">
      <c r="A1" s="202" t="s">
        <v>229</v>
      </c>
      <c r="B1" s="202"/>
      <c r="C1" s="202"/>
      <c r="D1" s="202"/>
      <c r="E1" s="202"/>
      <c r="F1" s="16"/>
      <c r="G1" s="714"/>
      <c r="H1" s="17"/>
      <c r="I1" s="17"/>
      <c r="J1" s="16"/>
      <c r="K1" s="16"/>
      <c r="L1" s="3"/>
      <c r="M1" s="18"/>
      <c r="N1" s="1"/>
      <c r="O1" s="3"/>
      <c r="P1" s="3"/>
      <c r="Q1" s="3"/>
      <c r="R1" s="3"/>
      <c r="S1" s="3"/>
      <c r="T1" s="19"/>
      <c r="U1" s="18"/>
      <c r="V1" s="186"/>
    </row>
    <row r="2" spans="1:22" ht="14.1" customHeight="1">
      <c r="A2" s="20"/>
      <c r="B2" s="3"/>
      <c r="C2" s="21"/>
      <c r="F2" s="5"/>
      <c r="G2" s="715"/>
      <c r="H2" s="2"/>
      <c r="I2" s="2"/>
      <c r="J2" s="5"/>
      <c r="K2" s="5"/>
      <c r="L2" s="3"/>
      <c r="M2" s="18"/>
      <c r="N2" s="5"/>
      <c r="O2" s="23"/>
      <c r="P2" s="18"/>
      <c r="Q2" s="18"/>
      <c r="R2" s="3"/>
      <c r="S2" s="3"/>
      <c r="T2" s="11"/>
      <c r="U2" s="11" t="s">
        <v>141</v>
      </c>
      <c r="V2" s="11"/>
    </row>
    <row r="3" spans="1:22" s="7" customFormat="1" ht="14.1" customHeight="1" thickBot="1">
      <c r="A3" s="773" t="s">
        <v>30</v>
      </c>
      <c r="B3" s="773" t="s">
        <v>31</v>
      </c>
      <c r="C3" s="773" t="s">
        <v>32</v>
      </c>
      <c r="D3" s="775" t="s">
        <v>163</v>
      </c>
      <c r="E3" s="783" t="s">
        <v>226</v>
      </c>
      <c r="F3" s="784"/>
      <c r="G3" s="777" t="s">
        <v>235</v>
      </c>
      <c r="H3" s="777"/>
      <c r="I3" s="785" t="s">
        <v>221</v>
      </c>
      <c r="J3" s="786"/>
      <c r="K3" s="787"/>
      <c r="L3" s="767" t="s">
        <v>33</v>
      </c>
      <c r="M3" s="768"/>
      <c r="N3" s="768"/>
      <c r="O3" s="768"/>
      <c r="P3" s="768"/>
      <c r="Q3" s="768"/>
      <c r="R3" s="768"/>
      <c r="S3" s="768"/>
      <c r="T3" s="768"/>
      <c r="U3" s="769"/>
      <c r="V3" s="392"/>
    </row>
    <row r="4" spans="1:22" s="7" customFormat="1" ht="14.1" customHeight="1">
      <c r="A4" s="774"/>
      <c r="B4" s="774"/>
      <c r="C4" s="774"/>
      <c r="D4" s="776"/>
      <c r="E4" s="533" t="s">
        <v>227</v>
      </c>
      <c r="F4" s="630" t="s">
        <v>228</v>
      </c>
      <c r="G4" s="746" t="s">
        <v>35</v>
      </c>
      <c r="H4" s="232" t="s">
        <v>36</v>
      </c>
      <c r="I4" s="788"/>
      <c r="J4" s="789"/>
      <c r="K4" s="790"/>
      <c r="L4" s="770"/>
      <c r="M4" s="771"/>
      <c r="N4" s="771"/>
      <c r="O4" s="771"/>
      <c r="P4" s="771"/>
      <c r="Q4" s="771"/>
      <c r="R4" s="771"/>
      <c r="S4" s="771"/>
      <c r="T4" s="771"/>
      <c r="U4" s="772"/>
    </row>
    <row r="5" spans="1:22" s="4" customFormat="1" ht="15.95" customHeight="1">
      <c r="A5" s="233" t="s">
        <v>18</v>
      </c>
      <c r="B5" s="234"/>
      <c r="C5" s="235"/>
      <c r="D5" s="388"/>
      <c r="E5" s="733">
        <f>K5/1000</f>
        <v>158766.07699999999</v>
      </c>
      <c r="F5" s="631">
        <f>F6+F15+F20+F32+F38</f>
        <v>163709.06</v>
      </c>
      <c r="G5" s="747">
        <f>+F5-E5</f>
        <v>4942.9830000000075</v>
      </c>
      <c r="H5" s="389">
        <f>+F5/E5</f>
        <v>1.0311337477967666</v>
      </c>
      <c r="I5" s="515"/>
      <c r="J5" s="581"/>
      <c r="K5" s="580">
        <f>K6+K15+K20+K32+K38</f>
        <v>158766077</v>
      </c>
      <c r="L5" s="236"/>
      <c r="M5" s="237"/>
      <c r="N5" s="238"/>
      <c r="O5" s="238"/>
      <c r="P5" s="238"/>
      <c r="Q5" s="238"/>
      <c r="R5" s="238"/>
      <c r="S5" s="239" t="s">
        <v>78</v>
      </c>
      <c r="T5" s="240" t="s">
        <v>7</v>
      </c>
      <c r="U5" s="241">
        <f>U6+U15+U20+U32+U38</f>
        <v>163709060</v>
      </c>
    </row>
    <row r="6" spans="1:22" s="7" customFormat="1" ht="15.95" customHeight="1">
      <c r="A6" s="242" t="s">
        <v>9</v>
      </c>
      <c r="B6" s="242"/>
      <c r="C6" s="242"/>
      <c r="D6" s="387"/>
      <c r="E6" s="387">
        <f>K6/1000</f>
        <v>137015</v>
      </c>
      <c r="F6" s="632">
        <f t="shared" ref="F6" si="0">+F7</f>
        <v>137015</v>
      </c>
      <c r="G6" s="328">
        <f>+F6-E6</f>
        <v>0</v>
      </c>
      <c r="H6" s="390">
        <f>+F6/E6</f>
        <v>1</v>
      </c>
      <c r="I6" s="390"/>
      <c r="J6" s="579"/>
      <c r="K6" s="579">
        <v>137015000</v>
      </c>
      <c r="L6" s="244"/>
      <c r="M6" s="245"/>
      <c r="N6" s="246"/>
      <c r="O6" s="246"/>
      <c r="P6" s="246"/>
      <c r="Q6" s="246"/>
      <c r="R6" s="246"/>
      <c r="S6" s="243" t="s">
        <v>3</v>
      </c>
      <c r="T6" s="247" t="s">
        <v>7</v>
      </c>
      <c r="U6" s="248">
        <f>U8+U13</f>
        <v>137015000</v>
      </c>
    </row>
    <row r="7" spans="1:22" s="24" customFormat="1" ht="15.95" customHeight="1">
      <c r="A7" s="249"/>
      <c r="B7" s="307" t="s">
        <v>9</v>
      </c>
      <c r="C7" s="249"/>
      <c r="D7" s="258"/>
      <c r="E7" s="626">
        <f>K7/1000</f>
        <v>137015</v>
      </c>
      <c r="F7" s="633">
        <f>U7/1000</f>
        <v>137015</v>
      </c>
      <c r="G7" s="747">
        <f>+F7-E7</f>
        <v>0</v>
      </c>
      <c r="H7" s="518">
        <f>+F7/E7</f>
        <v>1</v>
      </c>
      <c r="I7" s="515"/>
      <c r="J7" s="580"/>
      <c r="K7" s="580">
        <v>137015000</v>
      </c>
      <c r="L7" s="251"/>
      <c r="M7" s="252"/>
      <c r="N7" s="253"/>
      <c r="O7" s="253"/>
      <c r="P7" s="253"/>
      <c r="Q7" s="253"/>
      <c r="R7" s="253"/>
      <c r="S7" s="254"/>
      <c r="T7" s="255"/>
      <c r="U7" s="256">
        <v>137015000</v>
      </c>
    </row>
    <row r="8" spans="1:22" s="24" customFormat="1" ht="15.95" customHeight="1">
      <c r="A8" s="257"/>
      <c r="B8" s="309"/>
      <c r="C8" s="250" t="s">
        <v>43</v>
      </c>
      <c r="D8" s="258"/>
      <c r="E8" s="258">
        <f>K8/1000</f>
        <v>137015</v>
      </c>
      <c r="F8" s="634">
        <f>U8/1000</f>
        <v>137015</v>
      </c>
      <c r="G8" s="747">
        <f>+F8-E8</f>
        <v>0</v>
      </c>
      <c r="H8" s="518">
        <f>+F8/E8</f>
        <v>1</v>
      </c>
      <c r="I8" s="515"/>
      <c r="J8" s="580"/>
      <c r="K8" s="580">
        <v>137015000</v>
      </c>
      <c r="L8" s="259"/>
      <c r="M8" s="260"/>
      <c r="N8" s="261"/>
      <c r="O8" s="262"/>
      <c r="P8" s="262"/>
      <c r="Q8" s="262"/>
      <c r="R8" s="262"/>
      <c r="S8" s="263" t="s">
        <v>3</v>
      </c>
      <c r="T8" s="240" t="s">
        <v>7</v>
      </c>
      <c r="U8" s="264">
        <f>U9+U10+U11+U12</f>
        <v>137015000</v>
      </c>
    </row>
    <row r="9" spans="1:22" s="25" customFormat="1" ht="15.95" customHeight="1">
      <c r="A9" s="257"/>
      <c r="B9" s="309"/>
      <c r="C9" s="257"/>
      <c r="D9" s="265"/>
      <c r="E9" s="265"/>
      <c r="F9" s="635"/>
      <c r="G9" s="778"/>
      <c r="H9" s="781"/>
      <c r="I9" s="266" t="s">
        <v>77</v>
      </c>
      <c r="J9" s="583" t="s">
        <v>223</v>
      </c>
      <c r="K9" s="283">
        <v>90215000</v>
      </c>
      <c r="L9" s="266" t="s">
        <v>77</v>
      </c>
      <c r="M9" s="267"/>
      <c r="N9" s="268"/>
      <c r="O9" s="269"/>
      <c r="P9" s="269"/>
      <c r="Q9" s="268"/>
      <c r="R9" s="269"/>
      <c r="S9" s="263"/>
      <c r="T9" s="427" t="s">
        <v>7</v>
      </c>
      <c r="U9" s="283">
        <v>90215000</v>
      </c>
      <c r="V9" s="27"/>
    </row>
    <row r="10" spans="1:22" s="25" customFormat="1" ht="15.95" customHeight="1">
      <c r="A10" s="257"/>
      <c r="B10" s="309"/>
      <c r="C10" s="257"/>
      <c r="D10" s="265"/>
      <c r="E10" s="265"/>
      <c r="F10" s="635"/>
      <c r="G10" s="779"/>
      <c r="H10" s="782"/>
      <c r="I10" s="423" t="s">
        <v>152</v>
      </c>
      <c r="J10" s="530" t="s">
        <v>224</v>
      </c>
      <c r="K10" s="425">
        <v>4800000</v>
      </c>
      <c r="L10" s="423" t="s">
        <v>152</v>
      </c>
      <c r="M10" s="271"/>
      <c r="N10" s="300"/>
      <c r="O10" s="301"/>
      <c r="P10" s="301"/>
      <c r="Q10" s="300"/>
      <c r="R10" s="301"/>
      <c r="S10" s="276"/>
      <c r="T10" s="424" t="s">
        <v>5</v>
      </c>
      <c r="U10" s="425">
        <v>4800000</v>
      </c>
      <c r="V10" s="27"/>
    </row>
    <row r="11" spans="1:22" s="24" customFormat="1" ht="15.95" customHeight="1">
      <c r="A11" s="257"/>
      <c r="B11" s="309"/>
      <c r="C11" s="257"/>
      <c r="D11" s="265"/>
      <c r="E11" s="265"/>
      <c r="F11" s="635"/>
      <c r="G11" s="779">
        <f t="shared" ref="G11:G30" si="1">E11-F11</f>
        <v>0</v>
      </c>
      <c r="H11" s="782"/>
      <c r="I11" s="270" t="s">
        <v>79</v>
      </c>
      <c r="J11" s="584" t="s">
        <v>223</v>
      </c>
      <c r="K11" s="381">
        <v>12000000</v>
      </c>
      <c r="L11" s="270" t="s">
        <v>79</v>
      </c>
      <c r="M11" s="271"/>
      <c r="N11" s="272"/>
      <c r="O11" s="273"/>
      <c r="P11" s="273"/>
      <c r="Q11" s="272"/>
      <c r="R11" s="273"/>
      <c r="S11" s="276"/>
      <c r="T11" s="277" t="s">
        <v>5</v>
      </c>
      <c r="U11" s="381">
        <v>12000000</v>
      </c>
    </row>
    <row r="12" spans="1:22" s="24" customFormat="1" ht="15.95" customHeight="1">
      <c r="A12" s="257"/>
      <c r="B12" s="309"/>
      <c r="C12" s="257"/>
      <c r="D12" s="265"/>
      <c r="E12" s="265"/>
      <c r="F12" s="635"/>
      <c r="G12" s="779">
        <f t="shared" si="1"/>
        <v>0</v>
      </c>
      <c r="H12" s="782"/>
      <c r="I12" s="270" t="s">
        <v>215</v>
      </c>
      <c r="J12" s="585" t="s">
        <v>225</v>
      </c>
      <c r="K12" s="275">
        <v>30000000</v>
      </c>
      <c r="L12" s="270" t="s">
        <v>215</v>
      </c>
      <c r="M12" s="271"/>
      <c r="N12" s="272"/>
      <c r="O12" s="273"/>
      <c r="P12" s="273"/>
      <c r="Q12" s="272"/>
      <c r="R12" s="273"/>
      <c r="S12" s="276"/>
      <c r="T12" s="278" t="s">
        <v>7</v>
      </c>
      <c r="U12" s="275">
        <v>30000000</v>
      </c>
    </row>
    <row r="13" spans="1:22" s="24" customFormat="1" ht="15.95" customHeight="1">
      <c r="A13" s="257"/>
      <c r="B13" s="309"/>
      <c r="C13" s="250" t="s">
        <v>10</v>
      </c>
      <c r="D13" s="258"/>
      <c r="E13" s="258">
        <f>U13/1000</f>
        <v>0</v>
      </c>
      <c r="F13" s="636">
        <f>U13/1000</f>
        <v>0</v>
      </c>
      <c r="G13" s="747">
        <f t="shared" ref="G13:G22" si="2">+F13-E13</f>
        <v>0</v>
      </c>
      <c r="H13" s="389" t="e">
        <f>+E13/F13</f>
        <v>#DIV/0!</v>
      </c>
      <c r="I13" s="515"/>
      <c r="J13" s="580"/>
      <c r="K13" s="580"/>
      <c r="L13" s="251"/>
      <c r="M13" s="252"/>
      <c r="N13" s="279"/>
      <c r="O13" s="253"/>
      <c r="P13" s="253"/>
      <c r="Q13" s="253"/>
      <c r="R13" s="253"/>
      <c r="S13" s="254" t="s">
        <v>3</v>
      </c>
      <c r="T13" s="280" t="s">
        <v>7</v>
      </c>
      <c r="U13" s="256"/>
    </row>
    <row r="14" spans="1:22" s="24" customFormat="1" ht="15.95" customHeight="1">
      <c r="A14" s="257"/>
      <c r="B14" s="309"/>
      <c r="C14" s="257"/>
      <c r="D14" s="265"/>
      <c r="E14" s="265"/>
      <c r="F14" s="635"/>
      <c r="G14" s="748">
        <f t="shared" si="2"/>
        <v>0</v>
      </c>
      <c r="H14" s="475"/>
      <c r="I14" s="515"/>
      <c r="J14" s="580"/>
      <c r="K14" s="580"/>
      <c r="L14" s="266"/>
      <c r="M14" s="271"/>
      <c r="N14" s="268"/>
      <c r="O14" s="269"/>
      <c r="P14" s="269"/>
      <c r="Q14" s="268"/>
      <c r="R14" s="269"/>
      <c r="S14" s="281"/>
      <c r="T14" s="282"/>
      <c r="U14" s="283"/>
    </row>
    <row r="15" spans="1:22" s="24" customFormat="1" ht="15.95" customHeight="1">
      <c r="A15" s="242" t="s">
        <v>15</v>
      </c>
      <c r="B15" s="304"/>
      <c r="C15" s="242"/>
      <c r="D15" s="387"/>
      <c r="E15" s="387">
        <f>K15/1000</f>
        <v>1900</v>
      </c>
      <c r="F15" s="632">
        <f>U15/1000</f>
        <v>3700</v>
      </c>
      <c r="G15" s="328">
        <f t="shared" si="2"/>
        <v>1800</v>
      </c>
      <c r="H15" s="390">
        <f>+F15/E15</f>
        <v>1.9473684210526316</v>
      </c>
      <c r="I15" s="390"/>
      <c r="J15" s="579"/>
      <c r="K15" s="579">
        <v>1900000</v>
      </c>
      <c r="L15" s="244"/>
      <c r="M15" s="245"/>
      <c r="N15" s="246"/>
      <c r="O15" s="246"/>
      <c r="P15" s="246"/>
      <c r="Q15" s="246"/>
      <c r="R15" s="246"/>
      <c r="S15" s="243" t="s">
        <v>3</v>
      </c>
      <c r="T15" s="286" t="s">
        <v>7</v>
      </c>
      <c r="U15" s="248">
        <f>U17</f>
        <v>3700000</v>
      </c>
    </row>
    <row r="16" spans="1:22" s="24" customFormat="1" ht="15.95" customHeight="1">
      <c r="A16" s="249"/>
      <c r="B16" s="307" t="s">
        <v>15</v>
      </c>
      <c r="C16" s="250"/>
      <c r="D16" s="258"/>
      <c r="E16" s="258"/>
      <c r="F16" s="637"/>
      <c r="G16" s="747">
        <f t="shared" si="2"/>
        <v>0</v>
      </c>
      <c r="H16" s="389"/>
      <c r="I16" s="515"/>
      <c r="J16" s="580"/>
      <c r="K16" s="580"/>
      <c r="L16" s="287"/>
      <c r="M16" s="288"/>
      <c r="N16" s="289"/>
      <c r="O16" s="290"/>
      <c r="P16" s="290"/>
      <c r="Q16" s="290"/>
      <c r="R16" s="290"/>
      <c r="S16" s="254"/>
      <c r="T16" s="280"/>
      <c r="U16" s="256"/>
    </row>
    <row r="17" spans="1:41" s="24" customFormat="1" ht="15.95" customHeight="1">
      <c r="A17" s="291"/>
      <c r="B17" s="307"/>
      <c r="C17" s="250" t="s">
        <v>67</v>
      </c>
      <c r="D17" s="258"/>
      <c r="E17" s="258">
        <f t="shared" ref="E17:E22" si="3">K17/1000</f>
        <v>1900</v>
      </c>
      <c r="F17" s="637">
        <f t="shared" ref="F17:F22" si="4">U17/1000</f>
        <v>3700</v>
      </c>
      <c r="G17" s="747">
        <f t="shared" si="2"/>
        <v>1800</v>
      </c>
      <c r="H17" s="518">
        <f t="shared" ref="H17:H22" si="5">+F17/E17</f>
        <v>1.9473684210526316</v>
      </c>
      <c r="I17" s="391"/>
      <c r="J17" s="581"/>
      <c r="K17" s="581">
        <v>1900000</v>
      </c>
      <c r="L17" s="251"/>
      <c r="M17" s="252"/>
      <c r="N17" s="279"/>
      <c r="O17" s="253"/>
      <c r="P17" s="253"/>
      <c r="Q17" s="253"/>
      <c r="R17" s="253"/>
      <c r="S17" s="293" t="s">
        <v>3</v>
      </c>
      <c r="T17" s="294" t="s">
        <v>5</v>
      </c>
      <c r="U17" s="295">
        <f>U18+U19</f>
        <v>3700000</v>
      </c>
    </row>
    <row r="18" spans="1:41" s="24" customFormat="1" ht="15.95" customHeight="1">
      <c r="A18" s="257"/>
      <c r="B18" s="309"/>
      <c r="C18" s="257"/>
      <c r="D18" s="292" t="s">
        <v>44</v>
      </c>
      <c r="E18" s="258">
        <f t="shared" si="3"/>
        <v>900</v>
      </c>
      <c r="F18" s="638">
        <f t="shared" si="4"/>
        <v>1200</v>
      </c>
      <c r="G18" s="749">
        <f t="shared" si="2"/>
        <v>300</v>
      </c>
      <c r="H18" s="518">
        <f t="shared" si="5"/>
        <v>1.3333333333333333</v>
      </c>
      <c r="I18" s="251" t="s">
        <v>44</v>
      </c>
      <c r="J18" s="530" t="s">
        <v>225</v>
      </c>
      <c r="K18" s="285">
        <v>900000</v>
      </c>
      <c r="L18" s="251" t="s">
        <v>44</v>
      </c>
      <c r="M18" s="252">
        <v>300000</v>
      </c>
      <c r="N18" s="279" t="s">
        <v>16</v>
      </c>
      <c r="O18" s="253">
        <v>4</v>
      </c>
      <c r="P18" s="253" t="s">
        <v>0</v>
      </c>
      <c r="Q18" s="253"/>
      <c r="R18" s="253"/>
      <c r="S18" s="296"/>
      <c r="T18" s="297" t="s">
        <v>5</v>
      </c>
      <c r="U18" s="285">
        <f>M18*O18</f>
        <v>1200000</v>
      </c>
    </row>
    <row r="19" spans="1:41" s="24" customFormat="1" ht="15.95" customHeight="1">
      <c r="A19" s="257"/>
      <c r="B19" s="309"/>
      <c r="C19" s="257"/>
      <c r="D19" s="258" t="s">
        <v>45</v>
      </c>
      <c r="E19" s="258">
        <f t="shared" si="3"/>
        <v>1000</v>
      </c>
      <c r="F19" s="636">
        <f t="shared" si="4"/>
        <v>2500</v>
      </c>
      <c r="G19" s="749">
        <f t="shared" si="2"/>
        <v>1500</v>
      </c>
      <c r="H19" s="518">
        <f t="shared" si="5"/>
        <v>2.5</v>
      </c>
      <c r="I19" s="298" t="s">
        <v>45</v>
      </c>
      <c r="J19" s="581" t="s">
        <v>223</v>
      </c>
      <c r="K19" s="285">
        <v>1000000</v>
      </c>
      <c r="L19" s="298" t="s">
        <v>45</v>
      </c>
      <c r="M19" s="299">
        <v>250000</v>
      </c>
      <c r="N19" s="300" t="s">
        <v>6</v>
      </c>
      <c r="O19" s="301">
        <v>10</v>
      </c>
      <c r="P19" s="301" t="s">
        <v>0</v>
      </c>
      <c r="Q19" s="301"/>
      <c r="R19" s="301"/>
      <c r="S19" s="302"/>
      <c r="T19" s="303" t="s">
        <v>7</v>
      </c>
      <c r="U19" s="285">
        <f>M19*O19</f>
        <v>2500000</v>
      </c>
    </row>
    <row r="20" spans="1:41" s="24" customFormat="1" ht="15.95" customHeight="1">
      <c r="A20" s="304" t="s">
        <v>42</v>
      </c>
      <c r="B20" s="304"/>
      <c r="C20" s="304"/>
      <c r="D20" s="305"/>
      <c r="E20" s="627">
        <f t="shared" si="3"/>
        <v>17315.508000000002</v>
      </c>
      <c r="F20" s="639">
        <f t="shared" si="4"/>
        <v>17563.569</v>
      </c>
      <c r="G20" s="328">
        <f t="shared" si="2"/>
        <v>248.06099999999788</v>
      </c>
      <c r="H20" s="390">
        <f t="shared" si="5"/>
        <v>1.0143259441189942</v>
      </c>
      <c r="I20" s="390"/>
      <c r="J20" s="579"/>
      <c r="K20" s="579">
        <v>17315508</v>
      </c>
      <c r="L20" s="244"/>
      <c r="M20" s="245"/>
      <c r="N20" s="246"/>
      <c r="O20" s="246"/>
      <c r="P20" s="246"/>
      <c r="Q20" s="246"/>
      <c r="R20" s="246"/>
      <c r="S20" s="243" t="s">
        <v>3</v>
      </c>
      <c r="T20" s="286" t="s">
        <v>7</v>
      </c>
      <c r="U20" s="248">
        <f>U22</f>
        <v>17563569</v>
      </c>
    </row>
    <row r="21" spans="1:41" s="24" customFormat="1" ht="15.95" customHeight="1">
      <c r="A21" s="306"/>
      <c r="B21" s="307" t="s">
        <v>42</v>
      </c>
      <c r="C21" s="307"/>
      <c r="D21" s="308"/>
      <c r="E21" s="258">
        <f t="shared" si="3"/>
        <v>0</v>
      </c>
      <c r="F21" s="640">
        <f t="shared" si="4"/>
        <v>0</v>
      </c>
      <c r="G21" s="749">
        <f t="shared" si="2"/>
        <v>0</v>
      </c>
      <c r="H21" s="518" t="e">
        <f t="shared" si="5"/>
        <v>#DIV/0!</v>
      </c>
      <c r="I21" s="515"/>
      <c r="J21" s="580"/>
      <c r="K21" s="580"/>
      <c r="L21" s="251"/>
      <c r="M21" s="252"/>
      <c r="N21" s="253"/>
      <c r="O21" s="253"/>
      <c r="P21" s="253"/>
      <c r="Q21" s="253"/>
      <c r="R21" s="253"/>
      <c r="S21" s="254"/>
      <c r="T21" s="255"/>
      <c r="U21" s="256"/>
      <c r="V21" s="26"/>
    </row>
    <row r="22" spans="1:41" s="170" customFormat="1" ht="15.95" customHeight="1">
      <c r="A22" s="309"/>
      <c r="B22" s="310"/>
      <c r="C22" s="311" t="s">
        <v>34</v>
      </c>
      <c r="D22" s="312"/>
      <c r="E22" s="258">
        <f t="shared" si="3"/>
        <v>17315.508000000002</v>
      </c>
      <c r="F22" s="640">
        <f t="shared" si="4"/>
        <v>17563.569</v>
      </c>
      <c r="G22" s="749">
        <f t="shared" si="2"/>
        <v>248.06099999999788</v>
      </c>
      <c r="H22" s="518">
        <f t="shared" si="5"/>
        <v>1.0143259441189942</v>
      </c>
      <c r="I22" s="251" t="s">
        <v>72</v>
      </c>
      <c r="J22" s="580"/>
      <c r="K22" s="580">
        <v>17315508</v>
      </c>
      <c r="L22" s="251" t="s">
        <v>72</v>
      </c>
      <c r="M22" s="252"/>
      <c r="N22" s="253"/>
      <c r="O22" s="262"/>
      <c r="P22" s="262"/>
      <c r="Q22" s="253"/>
      <c r="R22" s="262"/>
      <c r="S22" s="334" t="s">
        <v>3</v>
      </c>
      <c r="T22" s="363" t="s">
        <v>5</v>
      </c>
      <c r="U22" s="313">
        <f>SUM(U23:U30)</f>
        <v>17563569</v>
      </c>
      <c r="V22" s="185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</row>
    <row r="23" spans="1:41" s="24" customFormat="1" ht="15.95" customHeight="1">
      <c r="A23" s="309"/>
      <c r="B23" s="314"/>
      <c r="C23" s="314"/>
      <c r="D23" s="315"/>
      <c r="E23" s="315"/>
      <c r="F23" s="641"/>
      <c r="G23" s="778"/>
      <c r="H23" s="764"/>
      <c r="I23" s="316" t="s">
        <v>86</v>
      </c>
      <c r="J23" s="583" t="s">
        <v>223</v>
      </c>
      <c r="K23" s="590">
        <v>5377167</v>
      </c>
      <c r="L23" s="316" t="s">
        <v>86</v>
      </c>
      <c r="M23" s="322">
        <v>712364</v>
      </c>
      <c r="N23" s="321" t="s">
        <v>6</v>
      </c>
      <c r="O23" s="362">
        <v>8</v>
      </c>
      <c r="P23" s="362" t="s">
        <v>0</v>
      </c>
      <c r="Q23" s="322"/>
      <c r="R23" s="362"/>
      <c r="S23" s="302"/>
      <c r="T23" s="325" t="s">
        <v>5</v>
      </c>
      <c r="U23" s="364">
        <v>5698916</v>
      </c>
    </row>
    <row r="24" spans="1:41" s="25" customFormat="1" ht="15.95" customHeight="1">
      <c r="A24" s="309"/>
      <c r="B24" s="314"/>
      <c r="C24" s="314"/>
      <c r="D24" s="315"/>
      <c r="E24" s="315"/>
      <c r="F24" s="641"/>
      <c r="G24" s="779">
        <f t="shared" si="1"/>
        <v>0</v>
      </c>
      <c r="H24" s="765" t="e">
        <f t="shared" ref="H24:H30" si="6">+E24/F24</f>
        <v>#DIV/0!</v>
      </c>
      <c r="I24" s="316" t="s">
        <v>138</v>
      </c>
      <c r="J24" s="584" t="s">
        <v>224</v>
      </c>
      <c r="K24" s="586">
        <v>9058341</v>
      </c>
      <c r="L24" s="316" t="s">
        <v>138</v>
      </c>
      <c r="M24" s="317">
        <v>711221</v>
      </c>
      <c r="N24" s="318" t="s">
        <v>6</v>
      </c>
      <c r="O24" s="317">
        <v>12</v>
      </c>
      <c r="P24" s="317" t="s">
        <v>0</v>
      </c>
      <c r="Q24" s="321"/>
      <c r="R24" s="322"/>
      <c r="S24" s="302"/>
      <c r="T24" s="319" t="s">
        <v>5</v>
      </c>
      <c r="U24" s="732">
        <v>8534653</v>
      </c>
    </row>
    <row r="25" spans="1:41" s="25" customFormat="1" ht="15.95" customHeight="1">
      <c r="A25" s="309"/>
      <c r="B25" s="314"/>
      <c r="C25" s="314"/>
      <c r="D25" s="315"/>
      <c r="E25" s="315"/>
      <c r="F25" s="641"/>
      <c r="G25" s="779">
        <f t="shared" si="1"/>
        <v>0</v>
      </c>
      <c r="H25" s="765" t="e">
        <f t="shared" si="6"/>
        <v>#DIV/0!</v>
      </c>
      <c r="I25" s="324" t="s">
        <v>146</v>
      </c>
      <c r="J25" s="584" t="s">
        <v>223</v>
      </c>
      <c r="K25" s="586">
        <v>800000</v>
      </c>
      <c r="L25" s="324" t="s">
        <v>146</v>
      </c>
      <c r="M25" s="317">
        <v>100000</v>
      </c>
      <c r="N25" s="318" t="s">
        <v>6</v>
      </c>
      <c r="O25" s="317">
        <v>4</v>
      </c>
      <c r="P25" s="317" t="s">
        <v>14</v>
      </c>
      <c r="Q25" s="318"/>
      <c r="R25" s="300" t="s">
        <v>6</v>
      </c>
      <c r="S25" s="276" t="s">
        <v>106</v>
      </c>
      <c r="T25" s="319" t="s">
        <v>5</v>
      </c>
      <c r="U25" s="323">
        <f>M25*O25*2</f>
        <v>800000</v>
      </c>
    </row>
    <row r="26" spans="1:41" s="25" customFormat="1" ht="15.95" customHeight="1">
      <c r="A26" s="309"/>
      <c r="B26" s="314"/>
      <c r="C26" s="314"/>
      <c r="D26" s="315"/>
      <c r="E26" s="315"/>
      <c r="F26" s="641"/>
      <c r="G26" s="779">
        <f t="shared" si="1"/>
        <v>0</v>
      </c>
      <c r="H26" s="765" t="e">
        <f t="shared" si="6"/>
        <v>#DIV/0!</v>
      </c>
      <c r="I26" s="324" t="s">
        <v>209</v>
      </c>
      <c r="J26" s="588" t="s">
        <v>223</v>
      </c>
      <c r="K26" s="587">
        <v>500000</v>
      </c>
      <c r="L26" s="324" t="s">
        <v>209</v>
      </c>
      <c r="M26" s="317">
        <v>50000</v>
      </c>
      <c r="N26" s="318" t="s">
        <v>6</v>
      </c>
      <c r="O26" s="317">
        <v>11</v>
      </c>
      <c r="P26" s="317" t="s">
        <v>0</v>
      </c>
      <c r="Q26" s="318"/>
      <c r="R26" s="317"/>
      <c r="S26" s="274"/>
      <c r="T26" s="319" t="s">
        <v>5</v>
      </c>
      <c r="U26" s="320">
        <f>M26*O26</f>
        <v>550000</v>
      </c>
    </row>
    <row r="27" spans="1:41" s="25" customFormat="1" ht="15.95" customHeight="1">
      <c r="A27" s="309"/>
      <c r="B27" s="314"/>
      <c r="C27" s="314"/>
      <c r="D27" s="315"/>
      <c r="E27" s="315"/>
      <c r="F27" s="641"/>
      <c r="G27" s="779"/>
      <c r="H27" s="765"/>
      <c r="I27" s="324" t="s">
        <v>199</v>
      </c>
      <c r="J27" s="588" t="s">
        <v>223</v>
      </c>
      <c r="K27" s="530">
        <v>600000</v>
      </c>
      <c r="L27" s="324" t="s">
        <v>199</v>
      </c>
      <c r="M27" s="317">
        <v>1000000</v>
      </c>
      <c r="N27" s="318" t="s">
        <v>6</v>
      </c>
      <c r="O27" s="317">
        <v>1</v>
      </c>
      <c r="P27" s="317" t="s">
        <v>14</v>
      </c>
      <c r="Q27" s="318"/>
      <c r="R27" s="317"/>
      <c r="S27" s="274"/>
      <c r="T27" s="469" t="s">
        <v>5</v>
      </c>
      <c r="U27" s="320">
        <f>M27*O27</f>
        <v>1000000</v>
      </c>
    </row>
    <row r="28" spans="1:41" s="25" customFormat="1" ht="15.95" customHeight="1">
      <c r="A28" s="309"/>
      <c r="B28" s="314"/>
      <c r="C28" s="314"/>
      <c r="D28" s="315"/>
      <c r="E28" s="315"/>
      <c r="F28" s="641"/>
      <c r="G28" s="779"/>
      <c r="H28" s="765"/>
      <c r="I28" s="324" t="s">
        <v>159</v>
      </c>
      <c r="J28" s="588" t="s">
        <v>223</v>
      </c>
      <c r="K28" s="586">
        <v>200000</v>
      </c>
      <c r="L28" s="324" t="s">
        <v>159</v>
      </c>
      <c r="M28" s="317">
        <v>50000</v>
      </c>
      <c r="N28" s="318" t="s">
        <v>6</v>
      </c>
      <c r="O28" s="317">
        <v>4</v>
      </c>
      <c r="P28" s="317" t="s">
        <v>14</v>
      </c>
      <c r="Q28" s="318"/>
      <c r="R28" s="317"/>
      <c r="S28" s="274"/>
      <c r="T28" s="469" t="s">
        <v>5</v>
      </c>
      <c r="U28" s="320">
        <f>M28*O28</f>
        <v>200000</v>
      </c>
    </row>
    <row r="29" spans="1:41" s="25" customFormat="1" ht="15.95" customHeight="1">
      <c r="A29" s="309"/>
      <c r="B29" s="314"/>
      <c r="C29" s="314"/>
      <c r="D29" s="315"/>
      <c r="E29" s="315"/>
      <c r="F29" s="641"/>
      <c r="G29" s="779"/>
      <c r="H29" s="765"/>
      <c r="I29" s="324" t="s">
        <v>198</v>
      </c>
      <c r="J29" s="588" t="s">
        <v>224</v>
      </c>
      <c r="K29" s="586">
        <v>300000</v>
      </c>
      <c r="L29" s="324" t="s">
        <v>198</v>
      </c>
      <c r="M29" s="492">
        <v>300000</v>
      </c>
      <c r="N29" s="318" t="s">
        <v>6</v>
      </c>
      <c r="O29" s="317">
        <v>1</v>
      </c>
      <c r="P29" s="317" t="s">
        <v>14</v>
      </c>
      <c r="Q29" s="318"/>
      <c r="R29" s="317"/>
      <c r="S29" s="274"/>
      <c r="T29" s="469" t="s">
        <v>5</v>
      </c>
      <c r="U29" s="320">
        <f>M29*O29</f>
        <v>300000</v>
      </c>
    </row>
    <row r="30" spans="1:41" s="25" customFormat="1" ht="15.95" customHeight="1">
      <c r="A30" s="309"/>
      <c r="B30" s="314"/>
      <c r="C30" s="311"/>
      <c r="D30" s="467"/>
      <c r="E30" s="467"/>
      <c r="F30" s="642"/>
      <c r="G30" s="780">
        <f t="shared" si="1"/>
        <v>0</v>
      </c>
      <c r="H30" s="766" t="e">
        <f t="shared" si="6"/>
        <v>#DIV/0!</v>
      </c>
      <c r="I30" s="462" t="s">
        <v>197</v>
      </c>
      <c r="J30" s="582" t="s">
        <v>223</v>
      </c>
      <c r="K30" s="589">
        <v>480000</v>
      </c>
      <c r="L30" s="462" t="s">
        <v>197</v>
      </c>
      <c r="M30" s="463">
        <v>40000</v>
      </c>
      <c r="N30" s="464" t="s">
        <v>6</v>
      </c>
      <c r="O30" s="463">
        <v>12</v>
      </c>
      <c r="P30" s="463" t="s">
        <v>0</v>
      </c>
      <c r="Q30" s="464"/>
      <c r="R30" s="463"/>
      <c r="S30" s="465"/>
      <c r="T30" s="366" t="s">
        <v>5</v>
      </c>
      <c r="U30" s="466">
        <f>M30*O30</f>
        <v>480000</v>
      </c>
    </row>
    <row r="31" spans="1:41" s="25" customFormat="1" ht="15.95" customHeight="1">
      <c r="A31" s="309"/>
      <c r="B31" s="314"/>
      <c r="C31" s="468" t="s">
        <v>174</v>
      </c>
      <c r="D31" s="315"/>
      <c r="E31" s="315"/>
      <c r="F31" s="641"/>
      <c r="G31" s="749"/>
      <c r="H31" s="446"/>
      <c r="I31" s="516"/>
      <c r="J31" s="530"/>
      <c r="K31" s="530"/>
      <c r="L31" s="456"/>
      <c r="M31" s="457"/>
      <c r="N31" s="458"/>
      <c r="O31" s="457"/>
      <c r="P31" s="457"/>
      <c r="Q31" s="458"/>
      <c r="R31" s="457"/>
      <c r="S31" s="459"/>
      <c r="T31" s="460"/>
      <c r="U31" s="461"/>
    </row>
    <row r="32" spans="1:41" ht="15.95" customHeight="1">
      <c r="A32" s="326" t="s">
        <v>11</v>
      </c>
      <c r="B32" s="304"/>
      <c r="C32" s="326"/>
      <c r="D32" s="338"/>
      <c r="E32" s="627">
        <f>K32/1000</f>
        <v>2507.569</v>
      </c>
      <c r="F32" s="643">
        <f>U32/1000</f>
        <v>5354.491</v>
      </c>
      <c r="G32" s="328">
        <f>+F32-E32</f>
        <v>2846.922</v>
      </c>
      <c r="H32" s="390">
        <f>+F32/E32</f>
        <v>2.1353314704400956</v>
      </c>
      <c r="I32" s="390"/>
      <c r="J32" s="579"/>
      <c r="K32" s="579">
        <v>2507569</v>
      </c>
      <c r="L32" s="327"/>
      <c r="M32" s="245"/>
      <c r="N32" s="348"/>
      <c r="O32" s="348"/>
      <c r="P32" s="348"/>
      <c r="Q32" s="348"/>
      <c r="R32" s="348"/>
      <c r="S32" s="328" t="s">
        <v>3</v>
      </c>
      <c r="T32" s="365" t="s">
        <v>5</v>
      </c>
      <c r="U32" s="330">
        <f>U33</f>
        <v>5354491</v>
      </c>
      <c r="V32" s="14"/>
    </row>
    <row r="33" spans="1:22" ht="15.95" customHeight="1">
      <c r="A33" s="331"/>
      <c r="B33" s="307" t="s">
        <v>11</v>
      </c>
      <c r="C33" s="332"/>
      <c r="D33" s="340"/>
      <c r="E33" s="258">
        <f>K33/1000</f>
        <v>2507.569</v>
      </c>
      <c r="F33" s="644">
        <f>U33/1000</f>
        <v>5354.491</v>
      </c>
      <c r="G33" s="749">
        <f>+F33-E33</f>
        <v>2846.922</v>
      </c>
      <c r="H33" s="518">
        <f>+F33/E33</f>
        <v>2.1353314704400956</v>
      </c>
      <c r="I33" s="515"/>
      <c r="J33" s="580"/>
      <c r="K33" s="580">
        <v>2507569</v>
      </c>
      <c r="L33" s="333"/>
      <c r="M33" s="252"/>
      <c r="N33" s="349"/>
      <c r="O33" s="349"/>
      <c r="P33" s="349"/>
      <c r="Q33" s="349"/>
      <c r="R33" s="349"/>
      <c r="S33" s="334" t="s">
        <v>3</v>
      </c>
      <c r="T33" s="335" t="s">
        <v>5</v>
      </c>
      <c r="U33" s="336">
        <f>U34+U37</f>
        <v>5354491</v>
      </c>
      <c r="V33" s="14"/>
    </row>
    <row r="34" spans="1:22" ht="15.95" customHeight="1">
      <c r="A34" s="337"/>
      <c r="B34" s="306"/>
      <c r="C34" s="332" t="s">
        <v>29</v>
      </c>
      <c r="D34" s="340"/>
      <c r="E34" s="258">
        <f>K34/1000</f>
        <v>140.11799999999999</v>
      </c>
      <c r="F34" s="636">
        <f>U34/1000</f>
        <v>649.28599999999994</v>
      </c>
      <c r="G34" s="749">
        <f>+F34-E34</f>
        <v>509.16799999999995</v>
      </c>
      <c r="H34" s="518">
        <f>+F34/E34</f>
        <v>4.6338514680483591</v>
      </c>
      <c r="I34" s="333" t="s">
        <v>171</v>
      </c>
      <c r="J34" s="580"/>
      <c r="K34" s="580">
        <v>140118</v>
      </c>
      <c r="L34" s="333" t="s">
        <v>171</v>
      </c>
      <c r="M34" s="252"/>
      <c r="N34" s="349"/>
      <c r="O34" s="349"/>
      <c r="P34" s="349"/>
      <c r="Q34" s="349"/>
      <c r="R34" s="349"/>
      <c r="S34" s="350"/>
      <c r="T34" s="351"/>
      <c r="U34" s="256">
        <f>U35+U36</f>
        <v>649286</v>
      </c>
      <c r="V34" s="14"/>
    </row>
    <row r="35" spans="1:22" ht="15.95" customHeight="1">
      <c r="A35" s="337"/>
      <c r="B35" s="309"/>
      <c r="C35" s="331"/>
      <c r="D35" s="512"/>
      <c r="E35" s="628"/>
      <c r="F35" s="645"/>
      <c r="G35" s="748"/>
      <c r="H35" s="453"/>
      <c r="I35" s="447" t="s">
        <v>175</v>
      </c>
      <c r="J35" s="580" t="s">
        <v>223</v>
      </c>
      <c r="K35" s="591">
        <v>112076</v>
      </c>
      <c r="L35" s="447" t="s">
        <v>175</v>
      </c>
      <c r="M35" s="448"/>
      <c r="N35" s="449"/>
      <c r="O35" s="450"/>
      <c r="P35" s="450"/>
      <c r="Q35" s="451"/>
      <c r="R35" s="451"/>
      <c r="S35" s="451"/>
      <c r="T35" s="450" t="s">
        <v>165</v>
      </c>
      <c r="U35" s="485">
        <v>643981</v>
      </c>
      <c r="V35" s="14"/>
    </row>
    <row r="36" spans="1:22" ht="15.95" customHeight="1">
      <c r="A36" s="337"/>
      <c r="B36" s="309"/>
      <c r="C36" s="452"/>
      <c r="D36" s="513"/>
      <c r="E36" s="629"/>
      <c r="F36" s="635"/>
      <c r="G36" s="750"/>
      <c r="H36" s="445"/>
      <c r="I36" s="447" t="s">
        <v>176</v>
      </c>
      <c r="J36" s="581" t="s">
        <v>224</v>
      </c>
      <c r="K36" s="578">
        <v>28042</v>
      </c>
      <c r="L36" s="447" t="s">
        <v>176</v>
      </c>
      <c r="M36" s="448"/>
      <c r="N36" s="449"/>
      <c r="O36" s="450"/>
      <c r="P36" s="450"/>
      <c r="Q36" s="451"/>
      <c r="R36" s="451"/>
      <c r="S36" s="451"/>
      <c r="T36" s="450" t="s">
        <v>165</v>
      </c>
      <c r="U36" s="485">
        <v>5305</v>
      </c>
      <c r="V36" s="14"/>
    </row>
    <row r="37" spans="1:22" ht="15.95" customHeight="1">
      <c r="A37" s="337"/>
      <c r="B37" s="309"/>
      <c r="C37" s="332" t="s">
        <v>68</v>
      </c>
      <c r="D37" s="340"/>
      <c r="E37" s="258">
        <f>K37/1000</f>
        <v>2367.451</v>
      </c>
      <c r="F37" s="636">
        <f>U37/1000</f>
        <v>4705.2049999999999</v>
      </c>
      <c r="G37" s="749">
        <f>+F37-E37</f>
        <v>2337.7539999999999</v>
      </c>
      <c r="H37" s="518">
        <f>+F37/E37</f>
        <v>1.9874561289758479</v>
      </c>
      <c r="I37" s="333" t="s">
        <v>172</v>
      </c>
      <c r="J37" s="580"/>
      <c r="K37" s="580">
        <v>2367451</v>
      </c>
      <c r="L37" s="333" t="s">
        <v>172</v>
      </c>
      <c r="M37" s="252"/>
      <c r="N37" s="349"/>
      <c r="O37" s="349"/>
      <c r="P37" s="349"/>
      <c r="Q37" s="349"/>
      <c r="R37" s="349"/>
      <c r="S37" s="350"/>
      <c r="T37" s="351"/>
      <c r="U37" s="256">
        <v>4705205</v>
      </c>
      <c r="V37" s="14"/>
    </row>
    <row r="38" spans="1:22" ht="15.95" customHeight="1">
      <c r="A38" s="326" t="s">
        <v>12</v>
      </c>
      <c r="B38" s="304"/>
      <c r="C38" s="326"/>
      <c r="D38" s="338"/>
      <c r="E38" s="627">
        <f>K38/1000</f>
        <v>28</v>
      </c>
      <c r="F38" s="643">
        <f>U38/1000</f>
        <v>76</v>
      </c>
      <c r="G38" s="328">
        <f>+F38-E38</f>
        <v>48</v>
      </c>
      <c r="H38" s="390">
        <f>+F38/E38</f>
        <v>2.7142857142857144</v>
      </c>
      <c r="I38" s="390"/>
      <c r="J38" s="579"/>
      <c r="K38" s="579">
        <v>28000</v>
      </c>
      <c r="L38" s="244"/>
      <c r="M38" s="245"/>
      <c r="N38" s="339"/>
      <c r="O38" s="246"/>
      <c r="P38" s="246"/>
      <c r="Q38" s="246"/>
      <c r="R38" s="246"/>
      <c r="S38" s="328" t="s">
        <v>3</v>
      </c>
      <c r="T38" s="329" t="s">
        <v>5</v>
      </c>
      <c r="U38" s="330">
        <f>U39</f>
        <v>76000</v>
      </c>
      <c r="V38" s="14"/>
    </row>
    <row r="39" spans="1:22" ht="15.95" customHeight="1">
      <c r="A39" s="331"/>
      <c r="B39" s="307" t="s">
        <v>12</v>
      </c>
      <c r="C39" s="332"/>
      <c r="D39" s="340"/>
      <c r="E39" s="258">
        <f>K39/1000</f>
        <v>28</v>
      </c>
      <c r="F39" s="644">
        <f>U39/1000</f>
        <v>76</v>
      </c>
      <c r="G39" s="749">
        <f>+F39-E39</f>
        <v>48</v>
      </c>
      <c r="H39" s="518">
        <f>+F39/E39</f>
        <v>2.7142857142857144</v>
      </c>
      <c r="I39" s="515"/>
      <c r="J39" s="580"/>
      <c r="K39" s="580">
        <v>28000</v>
      </c>
      <c r="L39" s="251"/>
      <c r="M39" s="252"/>
      <c r="N39" s="253"/>
      <c r="O39" s="253"/>
      <c r="P39" s="253"/>
      <c r="Q39" s="253"/>
      <c r="R39" s="253"/>
      <c r="S39" s="254" t="s">
        <v>3</v>
      </c>
      <c r="T39" s="297" t="s">
        <v>5</v>
      </c>
      <c r="U39" s="256">
        <f>U40+U41</f>
        <v>76000</v>
      </c>
      <c r="V39" s="14"/>
    </row>
    <row r="40" spans="1:22" ht="15.95" customHeight="1" thickBot="1">
      <c r="A40" s="337"/>
      <c r="B40" s="309"/>
      <c r="C40" s="333" t="s">
        <v>65</v>
      </c>
      <c r="D40" s="334"/>
      <c r="E40" s="258">
        <f>K40/1000</f>
        <v>0</v>
      </c>
      <c r="F40" s="646">
        <f>U40/1000</f>
        <v>48</v>
      </c>
      <c r="G40" s="749">
        <f>+F40-E40</f>
        <v>48</v>
      </c>
      <c r="H40" s="518" t="e">
        <f>+F40/E40</f>
        <v>#DIV/0!</v>
      </c>
      <c r="I40" s="251" t="s">
        <v>84</v>
      </c>
      <c r="J40" s="580"/>
      <c r="K40" s="580"/>
      <c r="L40" s="251" t="s">
        <v>84</v>
      </c>
      <c r="M40" s="252">
        <v>48000</v>
      </c>
      <c r="N40" s="284" t="s">
        <v>6</v>
      </c>
      <c r="O40" s="253">
        <v>1</v>
      </c>
      <c r="P40" s="253" t="s">
        <v>21</v>
      </c>
      <c r="Q40" s="253"/>
      <c r="R40" s="253"/>
      <c r="S40" s="254"/>
      <c r="T40" s="297" t="s">
        <v>7</v>
      </c>
      <c r="U40" s="256">
        <f>M40*O40</f>
        <v>48000</v>
      </c>
      <c r="V40" s="14"/>
    </row>
    <row r="41" spans="1:22" ht="15.95" customHeight="1" thickBot="1">
      <c r="A41" s="341"/>
      <c r="B41" s="341"/>
      <c r="C41" s="332" t="s">
        <v>46</v>
      </c>
      <c r="D41" s="340"/>
      <c r="E41" s="258">
        <f>K41/1000</f>
        <v>28</v>
      </c>
      <c r="F41" s="646">
        <f>U41/1000</f>
        <v>28</v>
      </c>
      <c r="G41" s="749">
        <f>+F41-E41</f>
        <v>0</v>
      </c>
      <c r="H41" s="391">
        <f>+F41/E41</f>
        <v>1</v>
      </c>
      <c r="I41" s="251" t="s">
        <v>66</v>
      </c>
      <c r="J41" s="581"/>
      <c r="K41" s="581">
        <v>28000</v>
      </c>
      <c r="L41" s="251" t="s">
        <v>66</v>
      </c>
      <c r="M41" s="252">
        <v>28000</v>
      </c>
      <c r="N41" s="284" t="s">
        <v>6</v>
      </c>
      <c r="O41" s="253">
        <v>1</v>
      </c>
      <c r="P41" s="253" t="s">
        <v>21</v>
      </c>
      <c r="Q41" s="253"/>
      <c r="R41" s="253"/>
      <c r="S41" s="254"/>
      <c r="T41" s="297" t="s">
        <v>7</v>
      </c>
      <c r="U41" s="256">
        <f>M41*O41</f>
        <v>28000</v>
      </c>
      <c r="V41" s="14"/>
    </row>
    <row r="42" spans="1:22" ht="10.5" customHeight="1">
      <c r="A42" s="28"/>
      <c r="B42" s="28"/>
      <c r="C42" s="28"/>
      <c r="D42" s="29"/>
      <c r="E42" s="512"/>
    </row>
    <row r="43" spans="1:22">
      <c r="A43" s="28"/>
      <c r="B43" s="28"/>
      <c r="C43" s="28"/>
      <c r="D43" s="29"/>
      <c r="E43" s="29"/>
    </row>
    <row r="44" spans="1:22">
      <c r="A44" s="28"/>
      <c r="B44" s="28"/>
      <c r="C44" s="28"/>
      <c r="D44" s="29"/>
      <c r="E44" s="29"/>
    </row>
    <row r="45" spans="1:22">
      <c r="A45" s="28"/>
      <c r="B45" s="28"/>
      <c r="C45" s="28"/>
      <c r="D45" s="29"/>
      <c r="E45" s="29"/>
    </row>
    <row r="46" spans="1:22">
      <c r="A46" s="28"/>
      <c r="B46" s="28"/>
      <c r="C46" s="28"/>
      <c r="D46" s="29"/>
      <c r="E46" s="29"/>
    </row>
    <row r="47" spans="1:22">
      <c r="A47" s="28"/>
      <c r="B47" s="28"/>
      <c r="C47" s="28"/>
      <c r="D47" s="29"/>
      <c r="E47" s="29"/>
    </row>
    <row r="48" spans="1:22">
      <c r="A48" s="28"/>
      <c r="B48" s="28"/>
      <c r="C48" s="28"/>
      <c r="D48" s="29"/>
      <c r="E48" s="29"/>
    </row>
    <row r="49" spans="1:5">
      <c r="A49" s="28"/>
      <c r="B49" s="28"/>
      <c r="C49" s="28"/>
      <c r="D49" s="29"/>
      <c r="E49" s="29"/>
    </row>
    <row r="50" spans="1:5">
      <c r="A50" s="28"/>
      <c r="B50" s="28"/>
      <c r="C50" s="28"/>
      <c r="D50" s="29"/>
      <c r="E50" s="29"/>
    </row>
    <row r="51" spans="1:5">
      <c r="A51" s="28"/>
      <c r="B51" s="28"/>
      <c r="C51" s="28"/>
      <c r="D51" s="29"/>
      <c r="E51" s="29"/>
    </row>
    <row r="52" spans="1:5">
      <c r="A52" s="28"/>
      <c r="B52" s="28"/>
      <c r="C52" s="28"/>
      <c r="D52" s="29"/>
      <c r="E52" s="29"/>
    </row>
    <row r="53" spans="1:5">
      <c r="A53" s="28"/>
      <c r="B53" s="28"/>
      <c r="C53" s="28"/>
      <c r="D53" s="29"/>
      <c r="E53" s="29"/>
    </row>
    <row r="54" spans="1:5">
      <c r="A54" s="28"/>
      <c r="B54" s="28"/>
      <c r="C54" s="28"/>
      <c r="D54" s="29"/>
      <c r="E54" s="29"/>
    </row>
    <row r="55" spans="1:5">
      <c r="A55" s="28"/>
      <c r="B55" s="28"/>
      <c r="C55" s="28"/>
      <c r="D55" s="29"/>
      <c r="E55" s="29"/>
    </row>
    <row r="56" spans="1:5">
      <c r="A56" s="28"/>
      <c r="B56" s="28"/>
      <c r="C56" s="28"/>
      <c r="D56" s="29"/>
      <c r="E56" s="29"/>
    </row>
    <row r="57" spans="1:5">
      <c r="A57" s="28"/>
      <c r="B57" s="28"/>
      <c r="C57" s="28"/>
      <c r="D57" s="29"/>
      <c r="E57" s="29"/>
    </row>
    <row r="58" spans="1:5">
      <c r="A58" s="28"/>
      <c r="B58" s="28"/>
      <c r="C58" s="28"/>
      <c r="D58" s="29"/>
      <c r="E58" s="29"/>
    </row>
    <row r="59" spans="1:5">
      <c r="A59" s="28"/>
      <c r="B59" s="28"/>
      <c r="C59" s="28"/>
      <c r="D59" s="29"/>
      <c r="E59" s="29"/>
    </row>
    <row r="60" spans="1:5">
      <c r="A60" s="28"/>
      <c r="B60" s="28"/>
      <c r="C60" s="28"/>
      <c r="D60" s="29"/>
      <c r="E60" s="29"/>
    </row>
    <row r="61" spans="1:5">
      <c r="A61" s="28"/>
      <c r="B61" s="28"/>
      <c r="C61" s="28"/>
      <c r="D61" s="29"/>
      <c r="E61" s="29"/>
    </row>
    <row r="62" spans="1:5">
      <c r="A62" s="28"/>
      <c r="B62" s="28"/>
      <c r="C62" s="28"/>
      <c r="D62" s="29"/>
      <c r="E62" s="29"/>
    </row>
    <row r="63" spans="1:5">
      <c r="A63" s="28"/>
      <c r="B63" s="28"/>
      <c r="C63" s="28"/>
      <c r="D63" s="29"/>
      <c r="E63" s="29"/>
    </row>
    <row r="64" spans="1:5">
      <c r="A64" s="28"/>
      <c r="B64" s="28"/>
      <c r="C64" s="28"/>
      <c r="D64" s="29"/>
      <c r="E64" s="29"/>
    </row>
    <row r="65" spans="1:5">
      <c r="A65" s="28"/>
      <c r="B65" s="28"/>
      <c r="C65" s="28"/>
      <c r="D65" s="29"/>
      <c r="E65" s="29"/>
    </row>
    <row r="66" spans="1:5">
      <c r="A66" s="28"/>
      <c r="B66" s="28"/>
      <c r="C66" s="28"/>
      <c r="D66" s="29"/>
      <c r="E66" s="29"/>
    </row>
    <row r="67" spans="1:5">
      <c r="A67" s="28"/>
      <c r="B67" s="28"/>
      <c r="C67" s="28"/>
      <c r="D67" s="29"/>
      <c r="E67" s="29"/>
    </row>
    <row r="68" spans="1:5">
      <c r="A68" s="28"/>
      <c r="B68" s="28"/>
      <c r="C68" s="28"/>
      <c r="D68" s="29"/>
      <c r="E68" s="29"/>
    </row>
    <row r="69" spans="1:5">
      <c r="A69" s="28"/>
      <c r="B69" s="28"/>
      <c r="C69" s="28"/>
      <c r="D69" s="29"/>
      <c r="E69" s="29"/>
    </row>
    <row r="70" spans="1:5">
      <c r="A70" s="28"/>
      <c r="B70" s="28"/>
      <c r="C70" s="28"/>
      <c r="D70" s="29"/>
      <c r="E70" s="29"/>
    </row>
    <row r="71" spans="1:5">
      <c r="A71" s="28"/>
      <c r="B71" s="28"/>
      <c r="C71" s="28"/>
      <c r="D71" s="29"/>
      <c r="E71" s="29"/>
    </row>
    <row r="72" spans="1:5">
      <c r="A72" s="28"/>
      <c r="B72" s="28"/>
      <c r="C72" s="28"/>
      <c r="D72" s="29"/>
      <c r="E72" s="29"/>
    </row>
    <row r="73" spans="1:5">
      <c r="A73" s="28"/>
      <c r="B73" s="28"/>
      <c r="C73" s="28"/>
      <c r="D73" s="29"/>
      <c r="E73" s="29"/>
    </row>
    <row r="74" spans="1:5">
      <c r="A74" s="28"/>
      <c r="B74" s="28"/>
      <c r="C74" s="28"/>
      <c r="D74" s="29"/>
      <c r="E74" s="29"/>
    </row>
    <row r="75" spans="1:5">
      <c r="A75" s="28"/>
      <c r="B75" s="28"/>
      <c r="C75" s="28"/>
      <c r="D75" s="29"/>
      <c r="E75" s="29"/>
    </row>
    <row r="76" spans="1:5">
      <c r="A76" s="28"/>
      <c r="B76" s="28"/>
      <c r="C76" s="28"/>
      <c r="D76" s="29"/>
      <c r="E76" s="29"/>
    </row>
    <row r="77" spans="1:5">
      <c r="A77" s="28"/>
      <c r="B77" s="28"/>
      <c r="C77" s="28"/>
      <c r="D77" s="29"/>
      <c r="E77" s="29"/>
    </row>
    <row r="78" spans="1:5">
      <c r="A78" s="28"/>
      <c r="B78" s="28"/>
      <c r="C78" s="28"/>
      <c r="D78" s="29"/>
      <c r="E78" s="29"/>
    </row>
    <row r="79" spans="1:5">
      <c r="A79" s="28"/>
      <c r="B79" s="28"/>
      <c r="C79" s="28"/>
      <c r="D79" s="29"/>
      <c r="E79" s="29"/>
    </row>
    <row r="80" spans="1:5">
      <c r="A80" s="28"/>
      <c r="B80" s="28"/>
      <c r="C80" s="28"/>
      <c r="D80" s="29"/>
      <c r="E80" s="29"/>
    </row>
    <row r="81" spans="1:5">
      <c r="A81" s="28"/>
      <c r="B81" s="28"/>
      <c r="C81" s="28"/>
      <c r="D81" s="29"/>
      <c r="E81" s="29"/>
    </row>
    <row r="82" spans="1:5">
      <c r="A82" s="28"/>
      <c r="B82" s="28"/>
      <c r="C82" s="28"/>
      <c r="D82" s="29"/>
      <c r="E82" s="29"/>
    </row>
    <row r="83" spans="1:5">
      <c r="A83" s="28"/>
      <c r="B83" s="28"/>
      <c r="C83" s="28"/>
      <c r="D83" s="29"/>
      <c r="E83" s="29"/>
    </row>
    <row r="84" spans="1:5">
      <c r="A84" s="28"/>
      <c r="B84" s="28"/>
      <c r="C84" s="28"/>
      <c r="D84" s="29"/>
      <c r="E84" s="29"/>
    </row>
    <row r="85" spans="1:5">
      <c r="A85" s="28"/>
      <c r="B85" s="28"/>
      <c r="C85" s="28"/>
      <c r="D85" s="29"/>
      <c r="E85" s="29"/>
    </row>
    <row r="86" spans="1:5">
      <c r="A86" s="28"/>
      <c r="B86" s="28"/>
      <c r="C86" s="28"/>
      <c r="D86" s="29"/>
      <c r="E86" s="29"/>
    </row>
    <row r="87" spans="1:5">
      <c r="A87" s="28"/>
      <c r="B87" s="28"/>
      <c r="C87" s="28"/>
      <c r="D87" s="29"/>
      <c r="E87" s="29"/>
    </row>
    <row r="88" spans="1:5">
      <c r="A88" s="28"/>
      <c r="B88" s="28"/>
      <c r="C88" s="28"/>
      <c r="D88" s="29"/>
      <c r="E88" s="29"/>
    </row>
    <row r="89" spans="1:5">
      <c r="A89" s="28"/>
      <c r="B89" s="28"/>
      <c r="C89" s="28"/>
      <c r="D89" s="29"/>
      <c r="E89" s="29"/>
    </row>
    <row r="90" spans="1:5">
      <c r="A90" s="28"/>
      <c r="B90" s="28"/>
      <c r="C90" s="28"/>
      <c r="D90" s="29"/>
      <c r="E90" s="29"/>
    </row>
    <row r="91" spans="1:5">
      <c r="A91" s="28"/>
      <c r="B91" s="28"/>
      <c r="C91" s="28"/>
      <c r="D91" s="29"/>
      <c r="E91" s="29"/>
    </row>
    <row r="92" spans="1:5">
      <c r="A92" s="28"/>
      <c r="B92" s="28"/>
      <c r="C92" s="28"/>
      <c r="D92" s="29"/>
      <c r="E92" s="29"/>
    </row>
    <row r="93" spans="1:5">
      <c r="A93" s="28"/>
      <c r="B93" s="28"/>
      <c r="C93" s="28"/>
      <c r="D93" s="29"/>
      <c r="E93" s="29"/>
    </row>
    <row r="94" spans="1:5">
      <c r="A94" s="28"/>
      <c r="B94" s="28"/>
      <c r="C94" s="28"/>
      <c r="D94" s="29"/>
      <c r="E94" s="29"/>
    </row>
    <row r="95" spans="1:5">
      <c r="A95" s="28"/>
      <c r="B95" s="28"/>
      <c r="C95" s="28"/>
      <c r="D95" s="29"/>
      <c r="E95" s="29"/>
    </row>
    <row r="96" spans="1:5">
      <c r="A96" s="28"/>
      <c r="B96" s="28"/>
      <c r="C96" s="28"/>
      <c r="D96" s="29"/>
      <c r="E96" s="29"/>
    </row>
    <row r="97" spans="1:5">
      <c r="A97" s="28"/>
      <c r="B97" s="28"/>
      <c r="C97" s="28"/>
      <c r="D97" s="29"/>
      <c r="E97" s="29"/>
    </row>
    <row r="98" spans="1:5">
      <c r="A98" s="28"/>
      <c r="B98" s="28"/>
      <c r="C98" s="28"/>
      <c r="D98" s="29"/>
      <c r="E98" s="29"/>
    </row>
    <row r="99" spans="1:5">
      <c r="A99" s="28"/>
      <c r="B99" s="28"/>
      <c r="C99" s="28"/>
      <c r="D99" s="29"/>
      <c r="E99" s="29"/>
    </row>
    <row r="100" spans="1:5">
      <c r="A100" s="28"/>
      <c r="B100" s="28"/>
      <c r="C100" s="28"/>
      <c r="D100" s="29"/>
      <c r="E100" s="29"/>
    </row>
    <row r="101" spans="1:5">
      <c r="A101" s="28"/>
      <c r="B101" s="28"/>
      <c r="C101" s="28"/>
      <c r="D101" s="29"/>
      <c r="E101" s="29"/>
    </row>
    <row r="102" spans="1:5">
      <c r="A102" s="28"/>
      <c r="B102" s="28"/>
      <c r="C102" s="28"/>
      <c r="D102" s="29"/>
      <c r="E102" s="29"/>
    </row>
  </sheetData>
  <mergeCells count="12">
    <mergeCell ref="H23:H30"/>
    <mergeCell ref="L3:U4"/>
    <mergeCell ref="A3:A4"/>
    <mergeCell ref="B3:B4"/>
    <mergeCell ref="C3:C4"/>
    <mergeCell ref="D3:D4"/>
    <mergeCell ref="G3:H3"/>
    <mergeCell ref="G9:G12"/>
    <mergeCell ref="G23:G30"/>
    <mergeCell ref="H9:H12"/>
    <mergeCell ref="E3:F3"/>
    <mergeCell ref="I3:K4"/>
  </mergeCells>
  <phoneticPr fontId="4" type="noConversion"/>
  <printOptions horizontalCentered="1"/>
  <pageMargins left="0.59055118110236227" right="0.59055118110236227" top="0.98425196850393704" bottom="0.78740157480314965" header="0.19685039370078741" footer="0.59055118110236227"/>
  <pageSetup paperSize="9" scale="64" fitToWidth="0" orientation="landscape" useFirstPageNumber="1" horizontalDpi="4294967293" verticalDpi="4294967293" r:id="rId1"/>
  <headerFooter alignWithMargins="0">
    <oddFooter>&amp;C&amp;P&amp;R울산신나는아동쉼터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Z226"/>
  <sheetViews>
    <sheetView showGridLines="0" tabSelected="1" topLeftCell="A100" zoomScale="115" zoomScaleNormal="115" zoomScaleSheetLayoutView="100" workbookViewId="0">
      <selection activeCell="H122" sqref="H122"/>
    </sheetView>
  </sheetViews>
  <sheetFormatPr defaultRowHeight="12" outlineLevelCol="1"/>
  <cols>
    <col min="1" max="1" width="5.77734375" style="9" customWidth="1"/>
    <col min="2" max="2" width="9" style="9" customWidth="1"/>
    <col min="3" max="3" width="13.109375" style="40" customWidth="1"/>
    <col min="4" max="4" width="11.21875" style="44" hidden="1" customWidth="1"/>
    <col min="5" max="5" width="12" style="11" customWidth="1"/>
    <col min="6" max="6" width="11.109375" style="185" customWidth="1"/>
    <col min="7" max="7" width="8.77734375" style="713" customWidth="1"/>
    <col min="8" max="8" width="6.109375" style="42" customWidth="1"/>
    <col min="9" max="9" width="27.5546875" style="42" hidden="1" customWidth="1" outlineLevel="1"/>
    <col min="10" max="10" width="3.33203125" style="528" hidden="1" customWidth="1" outlineLevel="1"/>
    <col min="11" max="11" width="11.5546875" style="532" hidden="1" customWidth="1" outlineLevel="1"/>
    <col min="12" max="12" width="24.109375" style="40" customWidth="1" collapsed="1"/>
    <col min="13" max="13" width="10.44140625" style="11" customWidth="1"/>
    <col min="14" max="14" width="3.5546875" style="12" customWidth="1"/>
    <col min="15" max="15" width="4.88671875" style="43" customWidth="1"/>
    <col min="16" max="16" width="4.6640625" style="12" customWidth="1"/>
    <col min="17" max="17" width="1.21875" style="12" customWidth="1"/>
    <col min="18" max="18" width="3.88671875" style="9" customWidth="1"/>
    <col min="19" max="19" width="3.21875" style="9" customWidth="1"/>
    <col min="20" max="20" width="1.44140625" style="9" customWidth="1"/>
    <col min="21" max="21" width="10.6640625" style="11" customWidth="1"/>
    <col min="22" max="22" width="10.6640625" style="9" bestFit="1" customWidth="1"/>
    <col min="23" max="16384" width="8.88671875" style="9"/>
  </cols>
  <sheetData>
    <row r="1" spans="1:26" ht="20.25" customHeight="1">
      <c r="A1" s="791" t="s">
        <v>230</v>
      </c>
      <c r="B1" s="791"/>
      <c r="C1" s="791"/>
      <c r="D1" s="791"/>
      <c r="E1" s="791"/>
      <c r="F1" s="791"/>
      <c r="G1" s="702"/>
      <c r="H1" s="13"/>
      <c r="I1" s="13"/>
      <c r="J1" s="527"/>
      <c r="K1" s="531"/>
      <c r="L1" s="35"/>
      <c r="M1" s="36"/>
      <c r="N1" s="37"/>
      <c r="O1" s="38"/>
      <c r="P1" s="37"/>
      <c r="Q1" s="37"/>
      <c r="R1" s="15"/>
      <c r="S1" s="15"/>
      <c r="T1" s="15"/>
      <c r="U1" s="36"/>
    </row>
    <row r="2" spans="1:26" ht="12.75" customHeight="1">
      <c r="A2" s="15"/>
      <c r="B2" s="15"/>
      <c r="C2" s="13"/>
      <c r="D2" s="13"/>
      <c r="E2" s="792"/>
      <c r="F2" s="792"/>
      <c r="G2" s="702" t="s">
        <v>222</v>
      </c>
      <c r="H2" s="13"/>
      <c r="I2" s="13"/>
      <c r="J2" s="527"/>
      <c r="K2" s="531"/>
      <c r="L2" s="35"/>
      <c r="M2" s="36"/>
      <c r="N2" s="37"/>
      <c r="O2" s="38"/>
      <c r="P2" s="37"/>
      <c r="Q2" s="37"/>
      <c r="R2" s="15"/>
      <c r="S2" s="15"/>
      <c r="T2" s="15"/>
      <c r="U2" s="39" t="s">
        <v>37</v>
      </c>
    </row>
    <row r="3" spans="1:26" s="6" customFormat="1" ht="18" customHeight="1" thickBot="1">
      <c r="A3" s="796" t="s">
        <v>38</v>
      </c>
      <c r="B3" s="796" t="s">
        <v>39</v>
      </c>
      <c r="C3" s="796" t="s">
        <v>40</v>
      </c>
      <c r="D3" s="798" t="s">
        <v>41</v>
      </c>
      <c r="E3" s="762" t="s">
        <v>220</v>
      </c>
      <c r="F3" s="763"/>
      <c r="G3" s="777" t="s">
        <v>234</v>
      </c>
      <c r="H3" s="761"/>
      <c r="I3" s="785" t="s">
        <v>221</v>
      </c>
      <c r="J3" s="786"/>
      <c r="K3" s="787"/>
      <c r="L3" s="804" t="s">
        <v>219</v>
      </c>
      <c r="M3" s="805"/>
      <c r="N3" s="805"/>
      <c r="O3" s="805"/>
      <c r="P3" s="805"/>
      <c r="Q3" s="805"/>
      <c r="R3" s="805"/>
      <c r="S3" s="805"/>
      <c r="T3" s="805"/>
      <c r="U3" s="806"/>
      <c r="V3" s="9"/>
    </row>
    <row r="4" spans="1:26" s="6" customFormat="1" ht="18" customHeight="1">
      <c r="A4" s="797"/>
      <c r="B4" s="797"/>
      <c r="C4" s="797"/>
      <c r="D4" s="799"/>
      <c r="E4" s="521" t="s">
        <v>218</v>
      </c>
      <c r="F4" s="630" t="s">
        <v>142</v>
      </c>
      <c r="G4" s="231" t="s">
        <v>143</v>
      </c>
      <c r="H4" s="373" t="s">
        <v>144</v>
      </c>
      <c r="I4" s="788"/>
      <c r="J4" s="789"/>
      <c r="K4" s="790"/>
      <c r="L4" s="807"/>
      <c r="M4" s="808"/>
      <c r="N4" s="808"/>
      <c r="O4" s="808"/>
      <c r="P4" s="808"/>
      <c r="Q4" s="808"/>
      <c r="R4" s="808"/>
      <c r="S4" s="808"/>
      <c r="T4" s="808"/>
      <c r="U4" s="809"/>
      <c r="V4" s="9"/>
    </row>
    <row r="5" spans="1:26" ht="18" customHeight="1">
      <c r="A5" s="144"/>
      <c r="B5" s="144"/>
      <c r="C5" s="145"/>
      <c r="D5" s="187"/>
      <c r="E5" s="647">
        <f>K5/1000</f>
        <v>158766.07699999999</v>
      </c>
      <c r="F5" s="673">
        <f>U5/1000</f>
        <v>163709.05958036668</v>
      </c>
      <c r="G5" s="703">
        <f>F5-E5</f>
        <v>4942.9825803666899</v>
      </c>
      <c r="H5" s="393">
        <f>+F5/E5</f>
        <v>1.0311337451536746</v>
      </c>
      <c r="I5" s="522"/>
      <c r="J5" s="534"/>
      <c r="K5" s="577">
        <v>158766077</v>
      </c>
      <c r="L5" s="110"/>
      <c r="M5" s="111"/>
      <c r="N5" s="112"/>
      <c r="O5" s="113"/>
      <c r="P5" s="112"/>
      <c r="Q5" s="112"/>
      <c r="R5" s="114"/>
      <c r="S5" s="114" t="s">
        <v>76</v>
      </c>
      <c r="T5" s="114"/>
      <c r="U5" s="404">
        <f>U6+U63+U69+U105+U109</f>
        <v>163709059.58036667</v>
      </c>
      <c r="V5" s="382"/>
    </row>
    <row r="6" spans="1:26" ht="18" customHeight="1">
      <c r="A6" s="171" t="s">
        <v>2</v>
      </c>
      <c r="B6" s="171"/>
      <c r="C6" s="171"/>
      <c r="D6" s="188"/>
      <c r="E6" s="648">
        <f>K6/1000</f>
        <v>125722.508</v>
      </c>
      <c r="F6" s="674">
        <f>U6/1000</f>
        <v>126172.88858036668</v>
      </c>
      <c r="G6" s="704">
        <f>F6-E6</f>
        <v>450.38058036667644</v>
      </c>
      <c r="H6" s="346">
        <f>+F6/E6</f>
        <v>1.0035823384971503</v>
      </c>
      <c r="I6" s="523"/>
      <c r="J6" s="535"/>
      <c r="K6" s="550">
        <v>125722508</v>
      </c>
      <c r="L6" s="173"/>
      <c r="M6" s="174"/>
      <c r="N6" s="175"/>
      <c r="O6" s="176"/>
      <c r="P6" s="175"/>
      <c r="Q6" s="175"/>
      <c r="R6" s="175"/>
      <c r="S6" s="175" t="s">
        <v>75</v>
      </c>
      <c r="T6" s="175"/>
      <c r="U6" s="172">
        <f>U7+U36+U34</f>
        <v>126172888.58036667</v>
      </c>
    </row>
    <row r="7" spans="1:26" ht="18" customHeight="1">
      <c r="A7" s="208"/>
      <c r="B7" s="146" t="s">
        <v>19</v>
      </c>
      <c r="C7" s="147"/>
      <c r="D7" s="189"/>
      <c r="E7" s="649">
        <f>K7/1000</f>
        <v>112450.508</v>
      </c>
      <c r="F7" s="675">
        <f>U7/1000</f>
        <v>112800.88858036668</v>
      </c>
      <c r="G7" s="700">
        <f>F7-E7</f>
        <v>350.38058036667644</v>
      </c>
      <c r="H7" s="210">
        <f>+F7/E7</f>
        <v>1.0031158648066461</v>
      </c>
      <c r="I7" s="524"/>
      <c r="J7" s="536"/>
      <c r="K7" s="549">
        <v>112450508</v>
      </c>
      <c r="L7" s="102"/>
      <c r="M7" s="103"/>
      <c r="N7" s="85"/>
      <c r="O7" s="84"/>
      <c r="P7" s="85"/>
      <c r="Q7" s="85"/>
      <c r="R7" s="85"/>
      <c r="S7" s="85" t="s">
        <v>3</v>
      </c>
      <c r="T7" s="85" t="s">
        <v>5</v>
      </c>
      <c r="U7" s="86">
        <f>U8+U17+U21+U23+U29+U31</f>
        <v>112800888.58036667</v>
      </c>
    </row>
    <row r="8" spans="1:26" s="8" customFormat="1" ht="18" customHeight="1">
      <c r="A8" s="395"/>
      <c r="B8" s="394"/>
      <c r="C8" s="148" t="s">
        <v>25</v>
      </c>
      <c r="D8" s="155"/>
      <c r="E8" s="649">
        <f>K8/1000</f>
        <v>87762</v>
      </c>
      <c r="F8" s="676">
        <f>U8/1000</f>
        <v>88059</v>
      </c>
      <c r="G8" s="700">
        <f>F8-E8</f>
        <v>297</v>
      </c>
      <c r="H8" s="210">
        <f>+F8/E8</f>
        <v>1.0033841525945171</v>
      </c>
      <c r="I8" s="524"/>
      <c r="J8" s="536"/>
      <c r="K8" s="549">
        <v>87762000</v>
      </c>
      <c r="L8" s="102"/>
      <c r="M8" s="103"/>
      <c r="N8" s="81"/>
      <c r="O8" s="84"/>
      <c r="P8" s="85"/>
      <c r="Q8" s="81"/>
      <c r="R8" s="85"/>
      <c r="S8" s="85" t="s">
        <v>3</v>
      </c>
      <c r="T8" s="85" t="s">
        <v>5</v>
      </c>
      <c r="U8" s="86">
        <f>U9+U12+U15</f>
        <v>88059000</v>
      </c>
      <c r="V8" s="10"/>
      <c r="W8" s="10"/>
      <c r="X8" s="10"/>
      <c r="Y8" s="10"/>
      <c r="Z8" s="10"/>
    </row>
    <row r="9" spans="1:26" s="8" customFormat="1" ht="18" customHeight="1">
      <c r="A9" s="395"/>
      <c r="B9" s="395"/>
      <c r="C9" s="802"/>
      <c r="D9" s="800"/>
      <c r="E9" s="793"/>
      <c r="F9" s="814"/>
      <c r="G9" s="812"/>
      <c r="H9" s="810"/>
      <c r="I9" s="45" t="s">
        <v>87</v>
      </c>
      <c r="J9" s="568" t="s">
        <v>223</v>
      </c>
      <c r="K9" s="564">
        <v>24834000</v>
      </c>
      <c r="L9" s="45" t="s">
        <v>87</v>
      </c>
      <c r="M9" s="46"/>
      <c r="N9" s="47"/>
      <c r="O9" s="63"/>
      <c r="P9" s="49"/>
      <c r="Q9" s="47"/>
      <c r="R9" s="49"/>
      <c r="S9" s="49"/>
      <c r="T9" s="49"/>
      <c r="U9" s="51">
        <f>U10+U11</f>
        <v>24834000</v>
      </c>
      <c r="V9" s="9"/>
      <c r="W9" s="9"/>
      <c r="X9" s="9"/>
      <c r="Y9" s="9"/>
      <c r="Z9" s="9"/>
    </row>
    <row r="10" spans="1:26" s="8" customFormat="1" ht="18" customHeight="1">
      <c r="A10" s="395"/>
      <c r="B10" s="395"/>
      <c r="C10" s="803"/>
      <c r="D10" s="801"/>
      <c r="E10" s="794"/>
      <c r="F10" s="815"/>
      <c r="G10" s="813"/>
      <c r="H10" s="811"/>
      <c r="I10" s="52" t="s">
        <v>113</v>
      </c>
      <c r="J10" s="537" t="s">
        <v>223</v>
      </c>
      <c r="K10" s="563">
        <v>12228000</v>
      </c>
      <c r="L10" s="52" t="s">
        <v>113</v>
      </c>
      <c r="M10" s="53">
        <v>2038000</v>
      </c>
      <c r="N10" s="67" t="s">
        <v>16</v>
      </c>
      <c r="O10" s="57">
        <v>1</v>
      </c>
      <c r="P10" s="68" t="s">
        <v>14</v>
      </c>
      <c r="Q10" s="67" t="s">
        <v>16</v>
      </c>
      <c r="R10" s="68">
        <v>6</v>
      </c>
      <c r="S10" s="68" t="s">
        <v>1</v>
      </c>
      <c r="T10" s="68" t="s">
        <v>5</v>
      </c>
      <c r="U10" s="183">
        <f>M10*O10*R10</f>
        <v>12228000</v>
      </c>
      <c r="V10" s="9"/>
      <c r="W10" s="9"/>
      <c r="X10" s="9"/>
      <c r="Y10" s="9"/>
      <c r="Z10" s="9"/>
    </row>
    <row r="11" spans="1:26" s="8" customFormat="1" ht="18" customHeight="1">
      <c r="A11" s="395"/>
      <c r="B11" s="395"/>
      <c r="C11" s="803"/>
      <c r="D11" s="801"/>
      <c r="E11" s="794"/>
      <c r="F11" s="815"/>
      <c r="G11" s="813"/>
      <c r="H11" s="811"/>
      <c r="I11" s="52" t="s">
        <v>177</v>
      </c>
      <c r="J11" s="569" t="s">
        <v>223</v>
      </c>
      <c r="K11" s="529">
        <v>12606000</v>
      </c>
      <c r="L11" s="52" t="s">
        <v>177</v>
      </c>
      <c r="M11" s="53">
        <v>2101000</v>
      </c>
      <c r="N11" s="67" t="s">
        <v>16</v>
      </c>
      <c r="O11" s="57">
        <v>1</v>
      </c>
      <c r="P11" s="68" t="s">
        <v>14</v>
      </c>
      <c r="Q11" s="67" t="s">
        <v>16</v>
      </c>
      <c r="R11" s="68">
        <v>6</v>
      </c>
      <c r="S11" s="68" t="s">
        <v>1</v>
      </c>
      <c r="T11" s="68" t="s">
        <v>5</v>
      </c>
      <c r="U11" s="183">
        <f>M11*O11*R11</f>
        <v>12606000</v>
      </c>
      <c r="V11" s="9"/>
      <c r="W11" s="9"/>
      <c r="X11" s="9"/>
      <c r="Y11" s="9"/>
      <c r="Z11" s="9"/>
    </row>
    <row r="12" spans="1:26" s="8" customFormat="1" ht="18" customHeight="1">
      <c r="A12" s="395"/>
      <c r="B12" s="395"/>
      <c r="C12" s="803"/>
      <c r="D12" s="801"/>
      <c r="E12" s="794"/>
      <c r="F12" s="815"/>
      <c r="G12" s="813"/>
      <c r="H12" s="811"/>
      <c r="I12" s="52" t="s">
        <v>180</v>
      </c>
      <c r="J12" s="567" t="s">
        <v>223</v>
      </c>
      <c r="K12" s="563">
        <v>41556000</v>
      </c>
      <c r="L12" s="52" t="s">
        <v>180</v>
      </c>
      <c r="M12" s="53"/>
      <c r="N12" s="67"/>
      <c r="O12" s="57"/>
      <c r="P12" s="68"/>
      <c r="Q12" s="67"/>
      <c r="R12" s="68"/>
      <c r="S12" s="68"/>
      <c r="T12" s="68"/>
      <c r="U12" s="69">
        <f>U13+U14</f>
        <v>41853000</v>
      </c>
      <c r="V12" s="9"/>
      <c r="W12" s="9"/>
      <c r="X12" s="9"/>
      <c r="Y12" s="9"/>
      <c r="Z12" s="9"/>
    </row>
    <row r="13" spans="1:26" s="8" customFormat="1" ht="18" customHeight="1">
      <c r="A13" s="395"/>
      <c r="B13" s="395"/>
      <c r="C13" s="803"/>
      <c r="D13" s="801"/>
      <c r="E13" s="794"/>
      <c r="F13" s="815"/>
      <c r="G13" s="813"/>
      <c r="H13" s="811"/>
      <c r="I13" s="52" t="s">
        <v>116</v>
      </c>
      <c r="J13" s="567" t="s">
        <v>223</v>
      </c>
      <c r="K13" s="571">
        <v>21372000</v>
      </c>
      <c r="L13" s="52" t="s">
        <v>236</v>
      </c>
      <c r="M13" s="53">
        <v>1781000</v>
      </c>
      <c r="N13" s="67" t="s">
        <v>16</v>
      </c>
      <c r="O13" s="57">
        <v>1</v>
      </c>
      <c r="P13" s="68" t="s">
        <v>14</v>
      </c>
      <c r="Q13" s="67" t="s">
        <v>16</v>
      </c>
      <c r="R13" s="68">
        <v>15</v>
      </c>
      <c r="S13" s="68" t="s">
        <v>1</v>
      </c>
      <c r="T13" s="68" t="s">
        <v>5</v>
      </c>
      <c r="U13" s="183">
        <f>M13*O13*R13</f>
        <v>26715000</v>
      </c>
      <c r="V13" s="9"/>
      <c r="W13" s="9"/>
      <c r="X13" s="9"/>
      <c r="Y13" s="9"/>
      <c r="Z13" s="9"/>
    </row>
    <row r="14" spans="1:26" s="8" customFormat="1" ht="18" customHeight="1">
      <c r="A14" s="395"/>
      <c r="B14" s="395"/>
      <c r="C14" s="803"/>
      <c r="D14" s="801"/>
      <c r="E14" s="794"/>
      <c r="F14" s="815"/>
      <c r="G14" s="813"/>
      <c r="H14" s="811"/>
      <c r="I14" s="52" t="s">
        <v>178</v>
      </c>
      <c r="J14" s="569" t="s">
        <v>223</v>
      </c>
      <c r="K14" s="571">
        <v>20184000</v>
      </c>
      <c r="L14" s="52" t="s">
        <v>237</v>
      </c>
      <c r="M14" s="53">
        <v>1682000</v>
      </c>
      <c r="N14" s="67" t="s">
        <v>16</v>
      </c>
      <c r="O14" s="57">
        <v>1</v>
      </c>
      <c r="P14" s="68" t="s">
        <v>14</v>
      </c>
      <c r="Q14" s="67" t="s">
        <v>16</v>
      </c>
      <c r="R14" s="68">
        <v>9</v>
      </c>
      <c r="S14" s="68" t="s">
        <v>1</v>
      </c>
      <c r="T14" s="68" t="s">
        <v>5</v>
      </c>
      <c r="U14" s="183">
        <f>M14*O14*R14</f>
        <v>15138000</v>
      </c>
      <c r="V14" s="9"/>
      <c r="W14" s="9"/>
      <c r="X14" s="9"/>
      <c r="Y14" s="9"/>
      <c r="Z14" s="9"/>
    </row>
    <row r="15" spans="1:26" s="8" customFormat="1" ht="18" customHeight="1">
      <c r="A15" s="395"/>
      <c r="B15" s="395"/>
      <c r="C15" s="803"/>
      <c r="D15" s="801"/>
      <c r="E15" s="794"/>
      <c r="F15" s="815"/>
      <c r="G15" s="813"/>
      <c r="H15" s="811"/>
      <c r="I15" s="52" t="s">
        <v>147</v>
      </c>
      <c r="J15" s="537" t="s">
        <v>223</v>
      </c>
      <c r="K15" s="529">
        <v>21372000</v>
      </c>
      <c r="L15" s="52" t="s">
        <v>147</v>
      </c>
      <c r="M15" s="53"/>
      <c r="N15" s="67"/>
      <c r="O15" s="57"/>
      <c r="P15" s="68"/>
      <c r="Q15" s="67"/>
      <c r="R15" s="68"/>
      <c r="S15" s="68"/>
      <c r="T15" s="68"/>
      <c r="U15" s="69">
        <f>U16</f>
        <v>21372000</v>
      </c>
      <c r="V15" s="9"/>
      <c r="W15" s="9"/>
      <c r="X15" s="9"/>
      <c r="Y15" s="9"/>
      <c r="Z15" s="9"/>
    </row>
    <row r="16" spans="1:26" s="8" customFormat="1" ht="18" customHeight="1">
      <c r="A16" s="395"/>
      <c r="B16" s="395"/>
      <c r="C16" s="803"/>
      <c r="D16" s="801"/>
      <c r="E16" s="795"/>
      <c r="F16" s="815"/>
      <c r="G16" s="813"/>
      <c r="H16" s="811"/>
      <c r="I16" s="52" t="s">
        <v>179</v>
      </c>
      <c r="J16" s="572" t="s">
        <v>224</v>
      </c>
      <c r="K16" s="563">
        <v>21372000</v>
      </c>
      <c r="L16" s="52" t="s">
        <v>179</v>
      </c>
      <c r="M16" s="53">
        <v>1781000</v>
      </c>
      <c r="N16" s="67" t="s">
        <v>16</v>
      </c>
      <c r="O16" s="57">
        <v>1</v>
      </c>
      <c r="P16" s="68" t="s">
        <v>14</v>
      </c>
      <c r="Q16" s="67" t="s">
        <v>16</v>
      </c>
      <c r="R16" s="68">
        <v>12</v>
      </c>
      <c r="S16" s="68" t="s">
        <v>1</v>
      </c>
      <c r="T16" s="68" t="s">
        <v>5</v>
      </c>
      <c r="U16" s="183">
        <f>M16*O16*R16</f>
        <v>21372000</v>
      </c>
      <c r="V16" s="9"/>
      <c r="W16" s="9"/>
      <c r="X16" s="9"/>
      <c r="Y16" s="9"/>
      <c r="Z16" s="9"/>
    </row>
    <row r="17" spans="1:26" s="8" customFormat="1" ht="18" customHeight="1">
      <c r="A17" s="395"/>
      <c r="B17" s="395"/>
      <c r="C17" s="148" t="s">
        <v>47</v>
      </c>
      <c r="D17" s="155"/>
      <c r="E17" s="649">
        <f>K17/1000</f>
        <v>6200</v>
      </c>
      <c r="F17" s="677">
        <f>U17/1000</f>
        <v>6200</v>
      </c>
      <c r="G17" s="700">
        <f>F17-E17</f>
        <v>0</v>
      </c>
      <c r="H17" s="200">
        <f>+F17/E17</f>
        <v>1</v>
      </c>
      <c r="I17" s="525"/>
      <c r="J17" s="538"/>
      <c r="K17" s="560">
        <v>6200000</v>
      </c>
      <c r="L17" s="102"/>
      <c r="M17" s="103"/>
      <c r="N17" s="81"/>
      <c r="O17" s="84"/>
      <c r="P17" s="85"/>
      <c r="Q17" s="81"/>
      <c r="R17" s="85"/>
      <c r="S17" s="85" t="s">
        <v>3</v>
      </c>
      <c r="T17" s="85" t="s">
        <v>5</v>
      </c>
      <c r="U17" s="86">
        <f>U18+U19+U20</f>
        <v>6200000</v>
      </c>
      <c r="V17" s="9"/>
      <c r="W17" s="9"/>
      <c r="X17" s="9"/>
      <c r="Y17" s="9"/>
      <c r="Z17" s="9"/>
    </row>
    <row r="18" spans="1:26" s="8" customFormat="1" ht="18" customHeight="1">
      <c r="A18" s="422"/>
      <c r="B18" s="422"/>
      <c r="C18" s="222"/>
      <c r="D18" s="801"/>
      <c r="E18" s="650"/>
      <c r="F18" s="678"/>
      <c r="G18" s="483"/>
      <c r="H18" s="223"/>
      <c r="I18" s="122" t="s">
        <v>150</v>
      </c>
      <c r="J18" s="537" t="s">
        <v>223</v>
      </c>
      <c r="K18" s="574">
        <v>4800000</v>
      </c>
      <c r="L18" s="122" t="s">
        <v>150</v>
      </c>
      <c r="M18" s="53">
        <v>100000</v>
      </c>
      <c r="N18" s="67" t="s">
        <v>16</v>
      </c>
      <c r="O18" s="57">
        <v>4</v>
      </c>
      <c r="P18" s="96" t="s">
        <v>14</v>
      </c>
      <c r="Q18" s="100" t="s">
        <v>16</v>
      </c>
      <c r="R18" s="68">
        <v>12</v>
      </c>
      <c r="S18" s="96" t="s">
        <v>0</v>
      </c>
      <c r="T18" s="96" t="s">
        <v>5</v>
      </c>
      <c r="U18" s="183">
        <f>M18*O18*R18</f>
        <v>4800000</v>
      </c>
      <c r="V18" s="9"/>
      <c r="W18" s="9"/>
      <c r="X18" s="9"/>
      <c r="Y18" s="9"/>
      <c r="Z18" s="9"/>
    </row>
    <row r="19" spans="1:26" s="8" customFormat="1" ht="31.5">
      <c r="A19" s="395"/>
      <c r="B19" s="395"/>
      <c r="C19" s="222"/>
      <c r="D19" s="801"/>
      <c r="E19" s="650"/>
      <c r="F19" s="678"/>
      <c r="G19" s="483"/>
      <c r="H19" s="223"/>
      <c r="I19" s="495" t="s">
        <v>205</v>
      </c>
      <c r="J19" s="569" t="s">
        <v>223</v>
      </c>
      <c r="K19" s="575">
        <v>600000</v>
      </c>
      <c r="L19" s="495" t="s">
        <v>247</v>
      </c>
      <c r="M19" s="53">
        <v>50000</v>
      </c>
      <c r="N19" s="67" t="s">
        <v>16</v>
      </c>
      <c r="O19" s="57">
        <v>1</v>
      </c>
      <c r="P19" s="68" t="s">
        <v>14</v>
      </c>
      <c r="Q19" s="67" t="s">
        <v>16</v>
      </c>
      <c r="R19" s="68">
        <v>12</v>
      </c>
      <c r="S19" s="68" t="s">
        <v>1</v>
      </c>
      <c r="T19" s="68" t="s">
        <v>5</v>
      </c>
      <c r="U19" s="183">
        <f t="shared" ref="U19" si="0">M19*O19*R19</f>
        <v>600000</v>
      </c>
      <c r="V19" s="9"/>
      <c r="W19" s="9"/>
      <c r="X19" s="9"/>
      <c r="Y19" s="9"/>
      <c r="Z19" s="9"/>
    </row>
    <row r="20" spans="1:26" s="8" customFormat="1" ht="18" customHeight="1">
      <c r="A20" s="395"/>
      <c r="B20" s="395"/>
      <c r="C20" s="222"/>
      <c r="D20" s="801"/>
      <c r="E20" s="650"/>
      <c r="F20" s="678"/>
      <c r="G20" s="483"/>
      <c r="H20" s="223"/>
      <c r="I20" s="98" t="s">
        <v>151</v>
      </c>
      <c r="J20" s="537" t="s">
        <v>224</v>
      </c>
      <c r="K20" s="576">
        <v>800000</v>
      </c>
      <c r="L20" s="98" t="s">
        <v>151</v>
      </c>
      <c r="M20" s="99">
        <v>100000</v>
      </c>
      <c r="N20" s="100" t="s">
        <v>16</v>
      </c>
      <c r="O20" s="95">
        <v>4</v>
      </c>
      <c r="P20" s="68" t="s">
        <v>14</v>
      </c>
      <c r="Q20" s="67" t="s">
        <v>16</v>
      </c>
      <c r="R20" s="96">
        <v>2</v>
      </c>
      <c r="S20" s="68" t="s">
        <v>0</v>
      </c>
      <c r="T20" s="96" t="s">
        <v>5</v>
      </c>
      <c r="U20" s="347">
        <f t="shared" ref="U20" si="1">M20*O20*R20</f>
        <v>800000</v>
      </c>
      <c r="V20" s="9"/>
      <c r="W20" s="9"/>
      <c r="X20" s="9"/>
      <c r="Y20" s="9"/>
      <c r="Z20" s="9"/>
    </row>
    <row r="21" spans="1:26" s="8" customFormat="1" ht="18" customHeight="1">
      <c r="A21" s="395"/>
      <c r="B21" s="395"/>
      <c r="C21" s="148" t="s">
        <v>26</v>
      </c>
      <c r="D21" s="155"/>
      <c r="E21" s="697">
        <f>K21/1000</f>
        <v>7830.1670000000004</v>
      </c>
      <c r="F21" s="698">
        <f>U21/1000</f>
        <v>7854.9156666666668</v>
      </c>
      <c r="G21" s="700">
        <f>F21-E21</f>
        <v>24.748666666666395</v>
      </c>
      <c r="H21" s="210">
        <f>+F21/E21</f>
        <v>1.0031606818432692</v>
      </c>
      <c r="I21" s="524"/>
      <c r="J21" s="536"/>
      <c r="K21" s="549">
        <v>7830167</v>
      </c>
      <c r="L21" s="102"/>
      <c r="M21" s="103"/>
      <c r="N21" s="81"/>
      <c r="O21" s="82"/>
      <c r="P21" s="85"/>
      <c r="Q21" s="85"/>
      <c r="R21" s="85"/>
      <c r="S21" s="85" t="s">
        <v>3</v>
      </c>
      <c r="T21" s="85" t="s">
        <v>5</v>
      </c>
      <c r="U21" s="430">
        <f>U22</f>
        <v>7854915.666666667</v>
      </c>
      <c r="V21" s="9"/>
      <c r="W21" s="9"/>
      <c r="X21" s="9"/>
      <c r="Y21" s="9"/>
      <c r="Z21" s="9"/>
    </row>
    <row r="22" spans="1:26" s="8" customFormat="1" ht="31.5">
      <c r="A22" s="395"/>
      <c r="B22" s="395"/>
      <c r="C22" s="148"/>
      <c r="D22" s="155"/>
      <c r="E22" s="699"/>
      <c r="F22" s="698"/>
      <c r="G22" s="705"/>
      <c r="H22" s="149"/>
      <c r="I22" s="194" t="s">
        <v>217</v>
      </c>
      <c r="J22" s="539" t="s">
        <v>223</v>
      </c>
      <c r="K22" s="78">
        <v>7830167</v>
      </c>
      <c r="L22" s="194" t="s">
        <v>248</v>
      </c>
      <c r="M22" s="103">
        <f>U8+U17</f>
        <v>94259000</v>
      </c>
      <c r="N22" s="134" t="s">
        <v>64</v>
      </c>
      <c r="O22" s="84">
        <v>12</v>
      </c>
      <c r="P22" s="85" t="s">
        <v>1</v>
      </c>
      <c r="Q22" s="81"/>
      <c r="R22" s="85"/>
      <c r="S22" s="85"/>
      <c r="T22" s="81" t="s">
        <v>7</v>
      </c>
      <c r="U22" s="430">
        <f>M22/O22-1</f>
        <v>7854915.666666667</v>
      </c>
      <c r="V22" s="9"/>
      <c r="W22" s="9"/>
      <c r="X22" s="9"/>
      <c r="Y22" s="9"/>
      <c r="Z22" s="9"/>
    </row>
    <row r="23" spans="1:26" s="8" customFormat="1" ht="18" customHeight="1">
      <c r="A23" s="395"/>
      <c r="B23" s="395"/>
      <c r="C23" s="151" t="s">
        <v>27</v>
      </c>
      <c r="D23" s="180"/>
      <c r="E23" s="697">
        <f>K23/1000</f>
        <v>9058.3410000000003</v>
      </c>
      <c r="F23" s="698">
        <f>U23/1000</f>
        <v>9086.9729136999995</v>
      </c>
      <c r="G23" s="700">
        <f>F23-E23</f>
        <v>28.631913699999131</v>
      </c>
      <c r="H23" s="210">
        <f>+F23/E23</f>
        <v>1.0031608341637832</v>
      </c>
      <c r="I23" s="526"/>
      <c r="J23" s="540"/>
      <c r="K23" s="566">
        <v>9058341</v>
      </c>
      <c r="L23" s="117"/>
      <c r="M23" s="118"/>
      <c r="N23" s="119"/>
      <c r="O23" s="179"/>
      <c r="P23" s="109"/>
      <c r="Q23" s="109"/>
      <c r="R23" s="109"/>
      <c r="S23" s="109" t="s">
        <v>8</v>
      </c>
      <c r="T23" s="119"/>
      <c r="U23" s="230">
        <f>U24+U25+U26+U27+U28</f>
        <v>9086972.9136999995</v>
      </c>
      <c r="V23" s="9"/>
      <c r="W23" s="9"/>
      <c r="X23" s="9"/>
      <c r="Y23" s="9"/>
      <c r="Z23" s="9"/>
    </row>
    <row r="24" spans="1:26" s="8" customFormat="1" ht="18" customHeight="1">
      <c r="A24" s="395"/>
      <c r="B24" s="395"/>
      <c r="C24" s="150"/>
      <c r="D24" s="156"/>
      <c r="E24" s="652"/>
      <c r="F24" s="679"/>
      <c r="G24" s="484"/>
      <c r="H24" s="396"/>
      <c r="I24" s="45" t="s">
        <v>107</v>
      </c>
      <c r="J24" s="568" t="s">
        <v>223</v>
      </c>
      <c r="K24" s="79">
        <v>4228290</v>
      </c>
      <c r="L24" s="45" t="s">
        <v>244</v>
      </c>
      <c r="M24" s="46">
        <f>M22</f>
        <v>94259000</v>
      </c>
      <c r="N24" s="47" t="s">
        <v>6</v>
      </c>
      <c r="O24" s="169">
        <v>4.4999999999999998E-2</v>
      </c>
      <c r="P24" s="169"/>
      <c r="Q24" s="49"/>
      <c r="R24" s="49"/>
      <c r="S24" s="49"/>
      <c r="T24" s="47" t="s">
        <v>7</v>
      </c>
      <c r="U24" s="116">
        <f>M24*O24</f>
        <v>4241655</v>
      </c>
      <c r="V24" s="9"/>
      <c r="W24" s="9"/>
      <c r="X24" s="9"/>
      <c r="Y24" s="9"/>
      <c r="Z24" s="9"/>
    </row>
    <row r="25" spans="1:26" s="8" customFormat="1" ht="18" customHeight="1">
      <c r="A25" s="395"/>
      <c r="B25" s="395"/>
      <c r="C25" s="152"/>
      <c r="D25" s="157"/>
      <c r="E25" s="653"/>
      <c r="F25" s="678"/>
      <c r="G25" s="483"/>
      <c r="H25" s="397"/>
      <c r="I25" s="52" t="s">
        <v>108</v>
      </c>
      <c r="J25" s="569" t="s">
        <v>223</v>
      </c>
      <c r="K25" s="571">
        <v>2875237</v>
      </c>
      <c r="L25" s="52" t="s">
        <v>245</v>
      </c>
      <c r="M25" s="53">
        <f>M22</f>
        <v>94259000</v>
      </c>
      <c r="N25" s="54" t="s">
        <v>6</v>
      </c>
      <c r="O25" s="168">
        <v>3.0599999999999999E-2</v>
      </c>
      <c r="P25" s="168"/>
      <c r="Q25" s="54"/>
      <c r="R25" s="54"/>
      <c r="S25" s="55"/>
      <c r="T25" s="54" t="s">
        <v>7</v>
      </c>
      <c r="U25" s="695">
        <f>M25*O25</f>
        <v>2884325.4</v>
      </c>
      <c r="V25" s="9"/>
      <c r="W25" s="9"/>
      <c r="X25" s="9"/>
      <c r="Y25" s="9"/>
      <c r="Z25" s="9"/>
    </row>
    <row r="26" spans="1:26" s="8" customFormat="1" ht="18" customHeight="1">
      <c r="A26" s="395"/>
      <c r="B26" s="395"/>
      <c r="C26" s="152"/>
      <c r="D26" s="157"/>
      <c r="E26" s="653"/>
      <c r="F26" s="678"/>
      <c r="G26" s="483"/>
      <c r="H26" s="397"/>
      <c r="I26" s="52" t="s">
        <v>109</v>
      </c>
      <c r="J26" s="569" t="s">
        <v>223</v>
      </c>
      <c r="K26" s="529">
        <v>188328</v>
      </c>
      <c r="L26" s="52" t="s">
        <v>109</v>
      </c>
      <c r="M26" s="53">
        <f>U25</f>
        <v>2884325.4</v>
      </c>
      <c r="N26" s="54" t="s">
        <v>6</v>
      </c>
      <c r="O26" s="167">
        <v>6.5500000000000003E-2</v>
      </c>
      <c r="P26" s="167"/>
      <c r="Q26" s="54"/>
      <c r="R26" s="54"/>
      <c r="S26" s="55"/>
      <c r="T26" s="54" t="s">
        <v>7</v>
      </c>
      <c r="U26" s="695">
        <f>M26*O26</f>
        <v>188923.3137</v>
      </c>
      <c r="V26" s="9"/>
      <c r="W26" s="9"/>
      <c r="X26" s="9"/>
      <c r="Y26" s="9"/>
      <c r="Z26" s="9"/>
    </row>
    <row r="27" spans="1:26" s="8" customFormat="1" ht="18" customHeight="1">
      <c r="A27" s="395"/>
      <c r="B27" s="395"/>
      <c r="C27" s="152"/>
      <c r="D27" s="157"/>
      <c r="E27" s="653"/>
      <c r="F27" s="678"/>
      <c r="G27" s="483"/>
      <c r="H27" s="397"/>
      <c r="I27" s="52" t="s">
        <v>110</v>
      </c>
      <c r="J27" s="569" t="s">
        <v>223</v>
      </c>
      <c r="K27" s="563">
        <v>1033582</v>
      </c>
      <c r="L27" s="52" t="s">
        <v>110</v>
      </c>
      <c r="M27" s="53">
        <f>M22</f>
        <v>94259000</v>
      </c>
      <c r="N27" s="54" t="s">
        <v>6</v>
      </c>
      <c r="O27" s="167">
        <v>1.0999999999999999E-2</v>
      </c>
      <c r="P27" s="167"/>
      <c r="Q27" s="54"/>
      <c r="R27" s="54"/>
      <c r="S27" s="55"/>
      <c r="T27" s="54" t="s">
        <v>7</v>
      </c>
      <c r="U27" s="695">
        <f>M27*O27</f>
        <v>1036848.9999999999</v>
      </c>
      <c r="V27" s="9"/>
      <c r="W27" s="9"/>
      <c r="X27" s="9"/>
      <c r="Y27" s="9"/>
      <c r="Z27" s="9"/>
    </row>
    <row r="28" spans="1:26" s="8" customFormat="1" ht="18" customHeight="1">
      <c r="A28" s="395"/>
      <c r="B28" s="395"/>
      <c r="C28" s="151"/>
      <c r="D28" s="180"/>
      <c r="E28" s="654"/>
      <c r="F28" s="680"/>
      <c r="G28" s="706"/>
      <c r="H28" s="203"/>
      <c r="I28" s="74" t="s">
        <v>111</v>
      </c>
      <c r="J28" s="541" t="s">
        <v>223</v>
      </c>
      <c r="K28" s="565">
        <v>732904</v>
      </c>
      <c r="L28" s="74" t="s">
        <v>111</v>
      </c>
      <c r="M28" s="58">
        <f>M22</f>
        <v>94259000</v>
      </c>
      <c r="N28" s="59" t="s">
        <v>6</v>
      </c>
      <c r="O28" s="361">
        <v>7.7999999999999996E-3</v>
      </c>
      <c r="P28" s="361"/>
      <c r="Q28" s="59"/>
      <c r="R28" s="59"/>
      <c r="S28" s="61"/>
      <c r="T28" s="59" t="s">
        <v>7</v>
      </c>
      <c r="U28" s="696">
        <f>M28*O28</f>
        <v>735220.2</v>
      </c>
      <c r="V28" s="9"/>
      <c r="W28" s="9"/>
      <c r="X28" s="9"/>
      <c r="Y28" s="9"/>
      <c r="Z28" s="9"/>
    </row>
    <row r="29" spans="1:26" s="8" customFormat="1" ht="18" customHeight="1">
      <c r="A29" s="395"/>
      <c r="B29" s="153"/>
      <c r="C29" s="148" t="s">
        <v>48</v>
      </c>
      <c r="D29" s="180"/>
      <c r="E29" s="649">
        <f>K29/1000</f>
        <v>1400</v>
      </c>
      <c r="F29" s="677">
        <f>U29/1000</f>
        <v>1400</v>
      </c>
      <c r="G29" s="700">
        <f>F29-E29</f>
        <v>0</v>
      </c>
      <c r="H29" s="210">
        <f>+F29/E29</f>
        <v>1</v>
      </c>
      <c r="I29" s="526"/>
      <c r="J29" s="540"/>
      <c r="K29" s="566">
        <v>1400000</v>
      </c>
      <c r="L29" s="117"/>
      <c r="M29" s="118"/>
      <c r="N29" s="119"/>
      <c r="O29" s="224"/>
      <c r="P29" s="225"/>
      <c r="Q29" s="119"/>
      <c r="R29" s="119"/>
      <c r="S29" s="85" t="s">
        <v>3</v>
      </c>
      <c r="T29" s="85" t="s">
        <v>5</v>
      </c>
      <c r="U29" s="430">
        <f>U30</f>
        <v>1400000</v>
      </c>
      <c r="V29" s="9"/>
      <c r="W29" s="9"/>
      <c r="X29" s="9"/>
      <c r="Y29" s="9"/>
      <c r="Z29" s="9"/>
    </row>
    <row r="30" spans="1:26" s="8" customFormat="1" ht="18" customHeight="1">
      <c r="A30" s="442"/>
      <c r="B30" s="153"/>
      <c r="C30" s="151"/>
      <c r="D30" s="180"/>
      <c r="E30" s="654"/>
      <c r="F30" s="680"/>
      <c r="G30" s="707"/>
      <c r="H30" s="210"/>
      <c r="I30" s="140" t="s">
        <v>181</v>
      </c>
      <c r="J30" s="536" t="s">
        <v>224</v>
      </c>
      <c r="K30" s="551">
        <v>1400000</v>
      </c>
      <c r="L30" s="140" t="s">
        <v>181</v>
      </c>
      <c r="M30" s="103">
        <v>100000</v>
      </c>
      <c r="N30" s="81" t="s">
        <v>16</v>
      </c>
      <c r="O30" s="84">
        <v>2</v>
      </c>
      <c r="P30" s="85" t="s">
        <v>14</v>
      </c>
      <c r="Q30" s="81" t="s">
        <v>16</v>
      </c>
      <c r="R30" s="85">
        <v>7</v>
      </c>
      <c r="S30" s="85" t="s">
        <v>140</v>
      </c>
      <c r="T30" s="85" t="s">
        <v>5</v>
      </c>
      <c r="U30" s="430">
        <f>M30*O30*R30</f>
        <v>1400000</v>
      </c>
      <c r="V30" s="9"/>
      <c r="W30" s="9"/>
      <c r="X30" s="9"/>
      <c r="Y30" s="9"/>
      <c r="Z30" s="9"/>
    </row>
    <row r="31" spans="1:26" s="8" customFormat="1" ht="18" customHeight="1">
      <c r="A31" s="442"/>
      <c r="B31" s="153"/>
      <c r="C31" s="148" t="s">
        <v>160</v>
      </c>
      <c r="D31" s="180"/>
      <c r="E31" s="649">
        <f>K31/1000</f>
        <v>200</v>
      </c>
      <c r="F31" s="677">
        <f>U31/1000</f>
        <v>200</v>
      </c>
      <c r="G31" s="700">
        <f>F31-E31</f>
        <v>0</v>
      </c>
      <c r="H31" s="200">
        <f>+F31/E31</f>
        <v>1</v>
      </c>
      <c r="I31" s="526"/>
      <c r="J31" s="538"/>
      <c r="K31" s="554">
        <v>200000</v>
      </c>
      <c r="L31" s="117"/>
      <c r="M31" s="118"/>
      <c r="N31" s="119"/>
      <c r="O31" s="224"/>
      <c r="P31" s="225"/>
      <c r="Q31" s="119"/>
      <c r="R31" s="119"/>
      <c r="S31" s="85" t="s">
        <v>3</v>
      </c>
      <c r="T31" s="85" t="s">
        <v>5</v>
      </c>
      <c r="U31" s="86">
        <f>U32</f>
        <v>200000</v>
      </c>
      <c r="V31" s="9"/>
      <c r="W31" s="9"/>
      <c r="X31" s="9"/>
      <c r="Y31" s="9"/>
      <c r="Z31" s="9"/>
    </row>
    <row r="32" spans="1:26" s="8" customFormat="1" ht="18" customHeight="1">
      <c r="A32" s="395"/>
      <c r="B32" s="212"/>
      <c r="C32" s="151"/>
      <c r="D32" s="155"/>
      <c r="E32" s="654"/>
      <c r="F32" s="680"/>
      <c r="G32" s="706"/>
      <c r="H32" s="149"/>
      <c r="I32" s="102" t="s">
        <v>170</v>
      </c>
      <c r="J32" s="539" t="s">
        <v>223</v>
      </c>
      <c r="K32" s="78">
        <v>200000</v>
      </c>
      <c r="L32" s="102" t="s">
        <v>170</v>
      </c>
      <c r="M32" s="103">
        <v>50000</v>
      </c>
      <c r="N32" s="81" t="s">
        <v>16</v>
      </c>
      <c r="O32" s="84">
        <v>4</v>
      </c>
      <c r="P32" s="85" t="s">
        <v>14</v>
      </c>
      <c r="Q32" s="81"/>
      <c r="R32" s="85"/>
      <c r="S32" s="85"/>
      <c r="T32" s="85" t="s">
        <v>5</v>
      </c>
      <c r="U32" s="430">
        <f>M32*O32</f>
        <v>200000</v>
      </c>
      <c r="V32" s="9"/>
      <c r="W32" s="9"/>
      <c r="X32" s="9"/>
      <c r="Y32" s="9"/>
      <c r="Z32" s="9"/>
    </row>
    <row r="33" spans="1:26" s="8" customFormat="1" ht="18" customHeight="1">
      <c r="A33" s="481"/>
      <c r="B33" s="153" t="s">
        <v>210</v>
      </c>
      <c r="C33" s="148"/>
      <c r="D33" s="155"/>
      <c r="E33" s="654">
        <f>K33/1000</f>
        <v>100</v>
      </c>
      <c r="F33" s="680">
        <f>U33/1000</f>
        <v>200</v>
      </c>
      <c r="G33" s="700">
        <f>F33-E33</f>
        <v>100</v>
      </c>
      <c r="H33" s="479">
        <f>+F33/E33</f>
        <v>2</v>
      </c>
      <c r="I33" s="117"/>
      <c r="J33" s="542"/>
      <c r="K33" s="563">
        <v>100000</v>
      </c>
      <c r="L33" s="117"/>
      <c r="M33" s="356"/>
      <c r="N33" s="119"/>
      <c r="O33" s="142"/>
      <c r="P33" s="109"/>
      <c r="Q33" s="119"/>
      <c r="R33" s="109"/>
      <c r="S33" s="85" t="s">
        <v>3</v>
      </c>
      <c r="T33" s="85" t="s">
        <v>5</v>
      </c>
      <c r="U33" s="86">
        <f>U34</f>
        <v>200000</v>
      </c>
      <c r="V33" s="9"/>
      <c r="W33" s="9"/>
      <c r="X33" s="9"/>
      <c r="Y33" s="9"/>
      <c r="Z33" s="9"/>
    </row>
    <row r="34" spans="1:26" s="8" customFormat="1" ht="18" customHeight="1">
      <c r="A34" s="481"/>
      <c r="B34" s="480"/>
      <c r="C34" s="148" t="s">
        <v>211</v>
      </c>
      <c r="D34" s="155"/>
      <c r="E34" s="654">
        <f>K34/1000</f>
        <v>100</v>
      </c>
      <c r="F34" s="680">
        <f>U34/1000</f>
        <v>200</v>
      </c>
      <c r="G34" s="700">
        <f>F34-E34</f>
        <v>100</v>
      </c>
      <c r="H34" s="200">
        <f>+F34/E34</f>
        <v>2</v>
      </c>
      <c r="I34" s="117" t="s">
        <v>213</v>
      </c>
      <c r="J34" s="539" t="s">
        <v>225</v>
      </c>
      <c r="K34" s="573">
        <v>100000</v>
      </c>
      <c r="L34" s="117" t="s">
        <v>238</v>
      </c>
      <c r="M34" s="103">
        <v>50000</v>
      </c>
      <c r="N34" s="81" t="s">
        <v>16</v>
      </c>
      <c r="O34" s="84">
        <v>4</v>
      </c>
      <c r="P34" s="85" t="s">
        <v>0</v>
      </c>
      <c r="Q34" s="81"/>
      <c r="R34" s="85"/>
      <c r="S34" s="85"/>
      <c r="T34" s="85" t="s">
        <v>5</v>
      </c>
      <c r="U34" s="430">
        <f>M34*O34</f>
        <v>200000</v>
      </c>
      <c r="V34" s="9"/>
      <c r="W34" s="9"/>
      <c r="X34" s="9"/>
      <c r="Y34" s="9"/>
      <c r="Z34" s="9"/>
    </row>
    <row r="35" spans="1:26" s="8" customFormat="1" ht="18" customHeight="1">
      <c r="A35" s="481"/>
      <c r="B35" s="153"/>
      <c r="C35" s="152" t="s">
        <v>212</v>
      </c>
      <c r="D35" s="155"/>
      <c r="E35" s="654"/>
      <c r="F35" s="680"/>
      <c r="G35" s="700"/>
      <c r="H35" s="200"/>
      <c r="I35" s="117"/>
      <c r="J35" s="542"/>
      <c r="K35" s="478"/>
      <c r="L35" s="117"/>
      <c r="M35" s="103"/>
      <c r="N35" s="119"/>
      <c r="O35" s="142"/>
      <c r="P35" s="109"/>
      <c r="Q35" s="119"/>
      <c r="R35" s="109"/>
      <c r="S35" s="109"/>
      <c r="T35" s="109"/>
      <c r="U35" s="230"/>
      <c r="V35" s="9"/>
      <c r="W35" s="9"/>
      <c r="X35" s="9"/>
      <c r="Y35" s="9"/>
      <c r="Z35" s="9"/>
    </row>
    <row r="36" spans="1:26" s="8" customFormat="1" ht="18" customHeight="1">
      <c r="A36" s="395"/>
      <c r="B36" s="154" t="s">
        <v>20</v>
      </c>
      <c r="C36" s="150"/>
      <c r="D36" s="155"/>
      <c r="E36" s="649">
        <f>K36/1000</f>
        <v>13172</v>
      </c>
      <c r="F36" s="681">
        <f>U36/1000</f>
        <v>13172</v>
      </c>
      <c r="G36" s="700">
        <f>E36-F36</f>
        <v>0</v>
      </c>
      <c r="H36" s="200">
        <f>+F36/E36</f>
        <v>1</v>
      </c>
      <c r="I36" s="428"/>
      <c r="J36" s="538"/>
      <c r="K36" s="551">
        <v>13172000</v>
      </c>
      <c r="L36" s="428"/>
      <c r="M36" s="352"/>
      <c r="N36" s="119"/>
      <c r="O36" s="429"/>
      <c r="P36" s="109"/>
      <c r="Q36" s="119"/>
      <c r="R36" s="197"/>
      <c r="S36" s="108" t="s">
        <v>8</v>
      </c>
      <c r="T36" s="109" t="s">
        <v>7</v>
      </c>
      <c r="U36" s="120">
        <f>U37+U40+U42+U49+U55+U60</f>
        <v>13172000</v>
      </c>
      <c r="V36" s="9"/>
      <c r="W36" s="9"/>
      <c r="X36" s="9"/>
      <c r="Y36" s="9"/>
      <c r="Z36" s="9"/>
    </row>
    <row r="37" spans="1:26" s="8" customFormat="1" ht="18" customHeight="1">
      <c r="A37" s="395"/>
      <c r="B37" s="395"/>
      <c r="C37" s="148" t="s">
        <v>157</v>
      </c>
      <c r="D37" s="180"/>
      <c r="E37" s="649">
        <f>K37/1000</f>
        <v>780</v>
      </c>
      <c r="F37" s="677">
        <f>U37/1000</f>
        <v>780</v>
      </c>
      <c r="G37" s="700">
        <f>F37-E37</f>
        <v>0</v>
      </c>
      <c r="H37" s="200">
        <f>+F37/E37</f>
        <v>1</v>
      </c>
      <c r="I37" s="525"/>
      <c r="J37" s="538"/>
      <c r="K37" s="560">
        <v>780000</v>
      </c>
      <c r="L37" s="102"/>
      <c r="M37" s="103"/>
      <c r="N37" s="81"/>
      <c r="O37" s="104"/>
      <c r="P37" s="104"/>
      <c r="Q37" s="81"/>
      <c r="R37" s="81"/>
      <c r="S37" s="85" t="s">
        <v>3</v>
      </c>
      <c r="T37" s="85" t="s">
        <v>5</v>
      </c>
      <c r="U37" s="86">
        <f>U38+U39</f>
        <v>780000</v>
      </c>
      <c r="V37" s="9"/>
      <c r="W37" s="9"/>
      <c r="X37" s="9"/>
      <c r="Y37" s="9"/>
      <c r="Z37" s="9"/>
    </row>
    <row r="38" spans="1:26" s="8" customFormat="1" ht="18" customHeight="1">
      <c r="A38" s="395"/>
      <c r="B38" s="153"/>
      <c r="C38" s="152"/>
      <c r="D38" s="157"/>
      <c r="E38" s="655"/>
      <c r="F38" s="682"/>
      <c r="G38" s="708"/>
      <c r="H38" s="211"/>
      <c r="I38" s="213" t="s">
        <v>187</v>
      </c>
      <c r="J38" s="570" t="s">
        <v>225</v>
      </c>
      <c r="K38" s="566">
        <v>480000</v>
      </c>
      <c r="L38" s="213" t="s">
        <v>187</v>
      </c>
      <c r="M38" s="356">
        <v>40000</v>
      </c>
      <c r="N38" s="206" t="s">
        <v>6</v>
      </c>
      <c r="O38" s="124">
        <v>12</v>
      </c>
      <c r="P38" s="359" t="s">
        <v>104</v>
      </c>
      <c r="Q38" s="129"/>
      <c r="R38" s="206"/>
      <c r="S38" s="101"/>
      <c r="T38" s="101" t="s">
        <v>7</v>
      </c>
      <c r="U38" s="163">
        <f>M38*O38</f>
        <v>480000</v>
      </c>
      <c r="V38" s="9"/>
      <c r="W38" s="9"/>
      <c r="X38" s="9"/>
      <c r="Y38" s="9"/>
      <c r="Z38" s="9"/>
    </row>
    <row r="39" spans="1:26" s="8" customFormat="1" ht="18" customHeight="1">
      <c r="A39" s="395"/>
      <c r="B39" s="153"/>
      <c r="C39" s="152"/>
      <c r="D39" s="157"/>
      <c r="E39" s="653"/>
      <c r="F39" s="678"/>
      <c r="G39" s="483"/>
      <c r="H39" s="397"/>
      <c r="I39" s="357" t="s">
        <v>188</v>
      </c>
      <c r="J39" s="537" t="s">
        <v>225</v>
      </c>
      <c r="K39" s="565">
        <v>300000</v>
      </c>
      <c r="L39" s="357" t="s">
        <v>188</v>
      </c>
      <c r="M39" s="123">
        <v>300000</v>
      </c>
      <c r="N39" s="100" t="s">
        <v>6</v>
      </c>
      <c r="O39" s="124">
        <v>1</v>
      </c>
      <c r="P39" s="96" t="s">
        <v>0</v>
      </c>
      <c r="Q39" s="67"/>
      <c r="R39" s="125"/>
      <c r="S39" s="125"/>
      <c r="T39" s="126" t="s">
        <v>7</v>
      </c>
      <c r="U39" s="127">
        <f>M39*O39</f>
        <v>300000</v>
      </c>
      <c r="V39" s="9"/>
      <c r="W39" s="9"/>
      <c r="X39" s="9"/>
      <c r="Y39" s="9"/>
      <c r="Z39" s="9"/>
    </row>
    <row r="40" spans="1:26" s="8" customFormat="1" ht="18" customHeight="1">
      <c r="A40" s="395"/>
      <c r="B40" s="395"/>
      <c r="C40" s="148" t="s">
        <v>50</v>
      </c>
      <c r="D40" s="131"/>
      <c r="E40" s="649">
        <f>K40/1000</f>
        <v>1620</v>
      </c>
      <c r="F40" s="677">
        <f>U40/1000</f>
        <v>1620</v>
      </c>
      <c r="G40" s="700">
        <f>F40-E40</f>
        <v>0</v>
      </c>
      <c r="H40" s="200">
        <f>+F40/E40</f>
        <v>1</v>
      </c>
      <c r="I40" s="524"/>
      <c r="J40" s="536"/>
      <c r="K40" s="549">
        <v>1620000</v>
      </c>
      <c r="L40" s="121"/>
      <c r="M40" s="103"/>
      <c r="N40" s="81"/>
      <c r="O40" s="84"/>
      <c r="P40" s="85"/>
      <c r="Q40" s="85"/>
      <c r="R40" s="83"/>
      <c r="S40" s="83" t="s">
        <v>8</v>
      </c>
      <c r="T40" s="83" t="s">
        <v>7</v>
      </c>
      <c r="U40" s="86">
        <f>U41</f>
        <v>1620000</v>
      </c>
      <c r="V40" s="9"/>
      <c r="W40" s="9"/>
      <c r="X40" s="9"/>
      <c r="Y40" s="9"/>
      <c r="Z40" s="9"/>
    </row>
    <row r="41" spans="1:26" s="8" customFormat="1" ht="18" customHeight="1">
      <c r="A41" s="395"/>
      <c r="B41" s="395"/>
      <c r="C41" s="394"/>
      <c r="D41" s="207"/>
      <c r="E41" s="656"/>
      <c r="F41" s="683"/>
      <c r="G41" s="484"/>
      <c r="H41" s="396"/>
      <c r="I41" s="128" t="s">
        <v>182</v>
      </c>
      <c r="J41" s="539" t="s">
        <v>223</v>
      </c>
      <c r="K41" s="79">
        <v>1620000</v>
      </c>
      <c r="L41" s="128" t="s">
        <v>182</v>
      </c>
      <c r="M41" s="46">
        <v>135000</v>
      </c>
      <c r="N41" s="47" t="s">
        <v>6</v>
      </c>
      <c r="O41" s="63">
        <v>12</v>
      </c>
      <c r="P41" s="49" t="s">
        <v>1</v>
      </c>
      <c r="Q41" s="47"/>
      <c r="R41" s="49"/>
      <c r="S41" s="49"/>
      <c r="T41" s="49" t="s">
        <v>7</v>
      </c>
      <c r="U41" s="116">
        <f>M41*O41</f>
        <v>1620000</v>
      </c>
      <c r="V41" s="9"/>
      <c r="W41" s="9"/>
      <c r="X41" s="9"/>
      <c r="Y41" s="9"/>
      <c r="Z41" s="9"/>
    </row>
    <row r="42" spans="1:26" s="8" customFormat="1" ht="18" customHeight="1">
      <c r="A42" s="395"/>
      <c r="B42" s="395"/>
      <c r="C42" s="148" t="s">
        <v>51</v>
      </c>
      <c r="D42" s="131"/>
      <c r="E42" s="649">
        <f>K42/1000</f>
        <v>1366</v>
      </c>
      <c r="F42" s="677">
        <f>U42/1000</f>
        <v>1366</v>
      </c>
      <c r="G42" s="700">
        <f>F42-E42</f>
        <v>0</v>
      </c>
      <c r="H42" s="200">
        <f>+F42/E42</f>
        <v>1</v>
      </c>
      <c r="I42" s="524"/>
      <c r="J42" s="536"/>
      <c r="K42" s="549">
        <v>1366000</v>
      </c>
      <c r="L42" s="121"/>
      <c r="M42" s="103"/>
      <c r="N42" s="81"/>
      <c r="O42" s="84"/>
      <c r="P42" s="85"/>
      <c r="Q42" s="85"/>
      <c r="R42" s="83"/>
      <c r="S42" s="83" t="s">
        <v>8</v>
      </c>
      <c r="T42" s="83" t="s">
        <v>7</v>
      </c>
      <c r="U42" s="86">
        <f>U43+U44+U45+U46+U47+U48</f>
        <v>1366000</v>
      </c>
      <c r="V42" s="9"/>
      <c r="W42" s="9"/>
      <c r="X42" s="9"/>
      <c r="Y42" s="9"/>
      <c r="Z42" s="9"/>
    </row>
    <row r="43" spans="1:26" s="8" customFormat="1" ht="18" customHeight="1">
      <c r="A43" s="395"/>
      <c r="B43" s="395"/>
      <c r="C43" s="150"/>
      <c r="D43" s="135"/>
      <c r="E43" s="656"/>
      <c r="F43" s="679"/>
      <c r="G43" s="484"/>
      <c r="H43" s="396"/>
      <c r="I43" s="64" t="s">
        <v>98</v>
      </c>
      <c r="J43" s="542" t="s">
        <v>223</v>
      </c>
      <c r="K43" s="564">
        <v>36000</v>
      </c>
      <c r="L43" s="64" t="s">
        <v>98</v>
      </c>
      <c r="M43" s="46">
        <v>3000</v>
      </c>
      <c r="N43" s="47" t="s">
        <v>6</v>
      </c>
      <c r="O43" s="63">
        <v>12</v>
      </c>
      <c r="P43" s="49" t="s">
        <v>4</v>
      </c>
      <c r="Q43" s="49"/>
      <c r="R43" s="50"/>
      <c r="S43" s="50"/>
      <c r="T43" s="50" t="s">
        <v>7</v>
      </c>
      <c r="U43" s="51">
        <f>M43*O43</f>
        <v>36000</v>
      </c>
      <c r="V43" s="9"/>
      <c r="W43" s="9"/>
      <c r="X43" s="9"/>
      <c r="Y43" s="9"/>
      <c r="Z43" s="9"/>
    </row>
    <row r="44" spans="1:26" s="8" customFormat="1" ht="18" customHeight="1">
      <c r="A44" s="395"/>
      <c r="B44" s="395"/>
      <c r="C44" s="152"/>
      <c r="D44" s="190"/>
      <c r="E44" s="657"/>
      <c r="F44" s="678"/>
      <c r="G44" s="483"/>
      <c r="H44" s="397"/>
      <c r="I44" s="65" t="s">
        <v>99</v>
      </c>
      <c r="J44" s="569" t="s">
        <v>225</v>
      </c>
      <c r="K44" s="529">
        <v>5000</v>
      </c>
      <c r="L44" s="65" t="s">
        <v>99</v>
      </c>
      <c r="M44" s="66">
        <v>5000</v>
      </c>
      <c r="N44" s="67" t="s">
        <v>6</v>
      </c>
      <c r="O44" s="57">
        <v>1</v>
      </c>
      <c r="P44" s="68" t="s">
        <v>0</v>
      </c>
      <c r="Q44" s="68"/>
      <c r="R44" s="56"/>
      <c r="S44" s="56"/>
      <c r="T44" s="56" t="s">
        <v>7</v>
      </c>
      <c r="U44" s="69">
        <f t="shared" ref="U44:U46" si="2">M44*O44</f>
        <v>5000</v>
      </c>
      <c r="V44" s="9"/>
      <c r="W44" s="9"/>
      <c r="X44" s="9"/>
      <c r="Y44" s="9"/>
      <c r="Z44" s="9"/>
    </row>
    <row r="45" spans="1:26" s="8" customFormat="1" ht="18" customHeight="1">
      <c r="A45" s="395"/>
      <c r="B45" s="395"/>
      <c r="C45" s="152"/>
      <c r="D45" s="190"/>
      <c r="E45" s="657"/>
      <c r="F45" s="678"/>
      <c r="G45" s="483"/>
      <c r="H45" s="397"/>
      <c r="I45" s="65" t="s">
        <v>100</v>
      </c>
      <c r="J45" s="537" t="s">
        <v>223</v>
      </c>
      <c r="K45" s="563">
        <v>600000</v>
      </c>
      <c r="L45" s="65" t="s">
        <v>100</v>
      </c>
      <c r="M45" s="66">
        <v>50000</v>
      </c>
      <c r="N45" s="67" t="s">
        <v>6</v>
      </c>
      <c r="O45" s="57">
        <v>12</v>
      </c>
      <c r="P45" s="68" t="s">
        <v>1</v>
      </c>
      <c r="Q45" s="68"/>
      <c r="R45" s="56"/>
      <c r="S45" s="56"/>
      <c r="T45" s="56" t="s">
        <v>7</v>
      </c>
      <c r="U45" s="69">
        <f t="shared" si="2"/>
        <v>600000</v>
      </c>
      <c r="V45" s="9"/>
      <c r="W45" s="9"/>
      <c r="X45" s="9"/>
      <c r="Y45" s="9"/>
      <c r="Z45" s="9"/>
    </row>
    <row r="46" spans="1:26" s="8" customFormat="1" ht="18" customHeight="1">
      <c r="A46" s="395"/>
      <c r="B46" s="395"/>
      <c r="C46" s="152"/>
      <c r="D46" s="190"/>
      <c r="E46" s="657"/>
      <c r="F46" s="678"/>
      <c r="G46" s="483"/>
      <c r="H46" s="397"/>
      <c r="I46" s="65" t="s">
        <v>101</v>
      </c>
      <c r="J46" s="567" t="s">
        <v>223</v>
      </c>
      <c r="K46" s="571">
        <v>5000</v>
      </c>
      <c r="L46" s="65" t="s">
        <v>101</v>
      </c>
      <c r="M46" s="66">
        <v>5000</v>
      </c>
      <c r="N46" s="67" t="s">
        <v>6</v>
      </c>
      <c r="O46" s="57">
        <v>1</v>
      </c>
      <c r="P46" s="68" t="s">
        <v>0</v>
      </c>
      <c r="Q46" s="68"/>
      <c r="R46" s="56"/>
      <c r="S46" s="56"/>
      <c r="T46" s="56" t="s">
        <v>7</v>
      </c>
      <c r="U46" s="69">
        <f t="shared" si="2"/>
        <v>5000</v>
      </c>
      <c r="V46" s="9"/>
      <c r="W46" s="9"/>
      <c r="X46" s="9"/>
      <c r="Y46" s="9"/>
      <c r="Z46" s="9"/>
    </row>
    <row r="47" spans="1:26" s="8" customFormat="1" ht="18" customHeight="1">
      <c r="A47" s="395"/>
      <c r="B47" s="395"/>
      <c r="C47" s="152"/>
      <c r="D47" s="190"/>
      <c r="E47" s="657"/>
      <c r="F47" s="678"/>
      <c r="G47" s="483"/>
      <c r="H47" s="397"/>
      <c r="I47" s="65" t="s">
        <v>88</v>
      </c>
      <c r="J47" s="567" t="s">
        <v>225</v>
      </c>
      <c r="K47" s="571">
        <v>120000</v>
      </c>
      <c r="L47" s="65" t="s">
        <v>88</v>
      </c>
      <c r="M47" s="66">
        <v>10000</v>
      </c>
      <c r="N47" s="67" t="s">
        <v>6</v>
      </c>
      <c r="O47" s="57">
        <v>12</v>
      </c>
      <c r="P47" s="68" t="s">
        <v>1</v>
      </c>
      <c r="Q47" s="68"/>
      <c r="R47" s="56"/>
      <c r="S47" s="56"/>
      <c r="T47" s="56" t="s">
        <v>7</v>
      </c>
      <c r="U47" s="69">
        <f>M47*O47</f>
        <v>120000</v>
      </c>
      <c r="V47" s="9"/>
      <c r="W47" s="9"/>
      <c r="X47" s="9"/>
      <c r="Y47" s="9"/>
      <c r="Z47" s="9"/>
    </row>
    <row r="48" spans="1:26" s="8" customFormat="1" ht="18" customHeight="1">
      <c r="A48" s="395"/>
      <c r="B48" s="395"/>
      <c r="C48" s="151"/>
      <c r="D48" s="191"/>
      <c r="E48" s="658"/>
      <c r="F48" s="680"/>
      <c r="G48" s="706"/>
      <c r="H48" s="203"/>
      <c r="I48" s="70" t="s">
        <v>156</v>
      </c>
      <c r="J48" s="572" t="s">
        <v>225</v>
      </c>
      <c r="K48" s="565">
        <v>600000</v>
      </c>
      <c r="L48" s="70" t="s">
        <v>156</v>
      </c>
      <c r="M48" s="71">
        <v>50000</v>
      </c>
      <c r="N48" s="59" t="s">
        <v>6</v>
      </c>
      <c r="O48" s="60">
        <v>12</v>
      </c>
      <c r="P48" s="61" t="s">
        <v>1</v>
      </c>
      <c r="Q48" s="61"/>
      <c r="R48" s="62"/>
      <c r="S48" s="62"/>
      <c r="T48" s="62" t="s">
        <v>7</v>
      </c>
      <c r="U48" s="72">
        <f>M48*O48</f>
        <v>600000</v>
      </c>
      <c r="V48" s="9"/>
      <c r="W48" s="9"/>
      <c r="X48" s="9"/>
      <c r="Y48" s="9"/>
      <c r="Z48" s="9"/>
    </row>
    <row r="49" spans="1:26" s="8" customFormat="1" ht="18" customHeight="1">
      <c r="A49" s="395"/>
      <c r="B49" s="395"/>
      <c r="C49" s="151" t="s">
        <v>52</v>
      </c>
      <c r="D49" s="191"/>
      <c r="E49" s="649">
        <f>K49/1000</f>
        <v>5742</v>
      </c>
      <c r="F49" s="677">
        <f>U49/1000</f>
        <v>5482</v>
      </c>
      <c r="G49" s="700">
        <f>F49-E49</f>
        <v>-260</v>
      </c>
      <c r="H49" s="200">
        <f>+F49/E49</f>
        <v>0.95471960989202365</v>
      </c>
      <c r="I49" s="526"/>
      <c r="J49" s="540"/>
      <c r="K49" s="566">
        <v>5742000</v>
      </c>
      <c r="L49" s="181"/>
      <c r="M49" s="118"/>
      <c r="N49" s="119"/>
      <c r="O49" s="142"/>
      <c r="P49" s="109"/>
      <c r="Q49" s="109"/>
      <c r="R49" s="108"/>
      <c r="S49" s="108" t="s">
        <v>8</v>
      </c>
      <c r="T49" s="119" t="s">
        <v>7</v>
      </c>
      <c r="U49" s="120">
        <f>U50+U51+U52+U53+U54</f>
        <v>5482000</v>
      </c>
      <c r="V49" s="9"/>
      <c r="W49" s="9"/>
      <c r="X49" s="9"/>
      <c r="Y49" s="9"/>
      <c r="Z49" s="9"/>
    </row>
    <row r="50" spans="1:26" s="8" customFormat="1" ht="18" customHeight="1">
      <c r="A50" s="395"/>
      <c r="B50" s="395"/>
      <c r="C50" s="150"/>
      <c r="D50" s="135"/>
      <c r="E50" s="656"/>
      <c r="F50" s="679"/>
      <c r="G50" s="484"/>
      <c r="H50" s="396"/>
      <c r="I50" s="64" t="s">
        <v>89</v>
      </c>
      <c r="J50" s="542" t="s">
        <v>223</v>
      </c>
      <c r="K50" s="79">
        <v>2520000</v>
      </c>
      <c r="L50" s="64" t="s">
        <v>89</v>
      </c>
      <c r="M50" s="46">
        <v>210000</v>
      </c>
      <c r="N50" s="47" t="s">
        <v>6</v>
      </c>
      <c r="O50" s="63">
        <v>12</v>
      </c>
      <c r="P50" s="49" t="s">
        <v>1</v>
      </c>
      <c r="Q50" s="49"/>
      <c r="R50" s="50"/>
      <c r="S50" s="50"/>
      <c r="T50" s="50" t="s">
        <v>7</v>
      </c>
      <c r="U50" s="51">
        <f t="shared" ref="U50:U54" si="3">M50*O50</f>
        <v>2520000</v>
      </c>
      <c r="V50" s="9"/>
      <c r="W50" s="9"/>
      <c r="X50" s="9"/>
      <c r="Y50" s="9"/>
      <c r="Z50" s="9"/>
    </row>
    <row r="51" spans="1:26" s="8" customFormat="1" ht="18" customHeight="1">
      <c r="A51" s="395"/>
      <c r="B51" s="395"/>
      <c r="C51" s="152"/>
      <c r="D51" s="190"/>
      <c r="E51" s="657"/>
      <c r="F51" s="678"/>
      <c r="G51" s="483"/>
      <c r="H51" s="397"/>
      <c r="I51" s="353" t="s">
        <v>102</v>
      </c>
      <c r="J51" s="569" t="s">
        <v>223</v>
      </c>
      <c r="K51" s="529">
        <v>1440000</v>
      </c>
      <c r="L51" s="353" t="s">
        <v>102</v>
      </c>
      <c r="M51" s="99">
        <v>120000</v>
      </c>
      <c r="N51" s="100" t="s">
        <v>6</v>
      </c>
      <c r="O51" s="95">
        <v>12</v>
      </c>
      <c r="P51" s="96" t="s">
        <v>4</v>
      </c>
      <c r="Q51" s="96"/>
      <c r="R51" s="354"/>
      <c r="S51" s="354"/>
      <c r="T51" s="354" t="s">
        <v>7</v>
      </c>
      <c r="U51" s="97">
        <f t="shared" si="3"/>
        <v>1440000</v>
      </c>
      <c r="V51" s="9"/>
      <c r="W51" s="9"/>
      <c r="X51" s="9"/>
      <c r="Y51" s="9"/>
      <c r="Z51" s="9"/>
    </row>
    <row r="52" spans="1:26" s="8" customFormat="1" ht="18" customHeight="1">
      <c r="A52" s="395"/>
      <c r="B52" s="395"/>
      <c r="C52" s="152"/>
      <c r="D52" s="190"/>
      <c r="E52" s="657"/>
      <c r="F52" s="678"/>
      <c r="G52" s="483"/>
      <c r="H52" s="397"/>
      <c r="I52" s="358" t="s">
        <v>112</v>
      </c>
      <c r="J52" s="537" t="s">
        <v>223</v>
      </c>
      <c r="K52" s="529">
        <v>1200000</v>
      </c>
      <c r="L52" s="358" t="s">
        <v>112</v>
      </c>
      <c r="M52" s="66">
        <v>85000</v>
      </c>
      <c r="N52" s="67" t="s">
        <v>6</v>
      </c>
      <c r="O52" s="57">
        <v>12</v>
      </c>
      <c r="P52" s="68" t="s">
        <v>1</v>
      </c>
      <c r="Q52" s="68"/>
      <c r="R52" s="56"/>
      <c r="S52" s="56"/>
      <c r="T52" s="56" t="s">
        <v>7</v>
      </c>
      <c r="U52" s="69">
        <f t="shared" si="3"/>
        <v>1020000</v>
      </c>
      <c r="V52" s="9"/>
      <c r="W52" s="9"/>
      <c r="X52" s="9"/>
      <c r="Y52" s="9"/>
      <c r="Z52" s="9"/>
    </row>
    <row r="53" spans="1:26" s="8" customFormat="1" ht="18" customHeight="1">
      <c r="A53" s="395"/>
      <c r="B53" s="395"/>
      <c r="C53" s="152"/>
      <c r="D53" s="190"/>
      <c r="E53" s="657"/>
      <c r="F53" s="678"/>
      <c r="G53" s="483"/>
      <c r="H53" s="397"/>
      <c r="I53" s="65" t="s">
        <v>103</v>
      </c>
      <c r="J53" s="569" t="s">
        <v>223</v>
      </c>
      <c r="K53" s="529">
        <v>450000</v>
      </c>
      <c r="L53" s="65" t="s">
        <v>103</v>
      </c>
      <c r="M53" s="66">
        <v>31900</v>
      </c>
      <c r="N53" s="67" t="s">
        <v>6</v>
      </c>
      <c r="O53" s="57">
        <v>12</v>
      </c>
      <c r="P53" s="68" t="s">
        <v>1</v>
      </c>
      <c r="Q53" s="68"/>
      <c r="R53" s="56"/>
      <c r="S53" s="56"/>
      <c r="T53" s="56" t="s">
        <v>7</v>
      </c>
      <c r="U53" s="69">
        <v>382000</v>
      </c>
      <c r="V53" s="9"/>
      <c r="W53" s="9"/>
      <c r="X53" s="9"/>
      <c r="Y53" s="9"/>
      <c r="Z53" s="9"/>
    </row>
    <row r="54" spans="1:26" s="8" customFormat="1" ht="18" customHeight="1">
      <c r="A54" s="395"/>
      <c r="B54" s="395"/>
      <c r="C54" s="152"/>
      <c r="D54" s="190"/>
      <c r="E54" s="657"/>
      <c r="F54" s="678"/>
      <c r="G54" s="483"/>
      <c r="H54" s="397"/>
      <c r="I54" s="65" t="s">
        <v>114</v>
      </c>
      <c r="J54" s="567" t="s">
        <v>225</v>
      </c>
      <c r="K54" s="563">
        <v>132000</v>
      </c>
      <c r="L54" s="65" t="s">
        <v>114</v>
      </c>
      <c r="M54" s="66">
        <v>10000</v>
      </c>
      <c r="N54" s="67" t="s">
        <v>6</v>
      </c>
      <c r="O54" s="57">
        <v>12</v>
      </c>
      <c r="P54" s="68" t="s">
        <v>1</v>
      </c>
      <c r="Q54" s="68"/>
      <c r="R54" s="56"/>
      <c r="S54" s="56"/>
      <c r="T54" s="56" t="s">
        <v>7</v>
      </c>
      <c r="U54" s="69">
        <f t="shared" si="3"/>
        <v>120000</v>
      </c>
      <c r="V54" s="9"/>
      <c r="W54" s="9"/>
      <c r="X54" s="9"/>
      <c r="Y54" s="9"/>
      <c r="Z54" s="9"/>
    </row>
    <row r="55" spans="1:26" s="8" customFormat="1" ht="18" customHeight="1">
      <c r="A55" s="212"/>
      <c r="B55" s="212"/>
      <c r="C55" s="148" t="s">
        <v>53</v>
      </c>
      <c r="D55" s="131"/>
      <c r="E55" s="649">
        <f>K55/1000</f>
        <v>1814</v>
      </c>
      <c r="F55" s="677">
        <f>U55/1000</f>
        <v>2074</v>
      </c>
      <c r="G55" s="700">
        <f>F55-E55</f>
        <v>260</v>
      </c>
      <c r="H55" s="200">
        <f>+F55/E55</f>
        <v>1.1433296582138919</v>
      </c>
      <c r="I55" s="121"/>
      <c r="J55" s="536"/>
      <c r="K55" s="549">
        <v>1814000</v>
      </c>
      <c r="L55" s="121"/>
      <c r="M55" s="103"/>
      <c r="N55" s="81"/>
      <c r="O55" s="84"/>
      <c r="P55" s="85"/>
      <c r="Q55" s="85"/>
      <c r="R55" s="83"/>
      <c r="S55" s="83" t="s">
        <v>8</v>
      </c>
      <c r="T55" s="81" t="s">
        <v>7</v>
      </c>
      <c r="U55" s="86">
        <f>U56+U57+U58+U59</f>
        <v>2074000</v>
      </c>
      <c r="V55" s="9"/>
      <c r="W55" s="9"/>
      <c r="X55" s="9"/>
      <c r="Y55" s="9"/>
      <c r="Z55" s="9"/>
    </row>
    <row r="56" spans="1:26" s="8" customFormat="1" ht="18" customHeight="1">
      <c r="A56" s="395"/>
      <c r="B56" s="395"/>
      <c r="C56" s="152"/>
      <c r="D56" s="190"/>
      <c r="E56" s="657"/>
      <c r="F56" s="678"/>
      <c r="G56" s="483"/>
      <c r="H56" s="396"/>
      <c r="I56" s="355" t="s">
        <v>193</v>
      </c>
      <c r="J56" s="568" t="s">
        <v>223</v>
      </c>
      <c r="K56" s="564">
        <v>1600000</v>
      </c>
      <c r="L56" s="355" t="s">
        <v>193</v>
      </c>
      <c r="M56" s="201">
        <v>1600000</v>
      </c>
      <c r="N56" s="204" t="s">
        <v>6</v>
      </c>
      <c r="O56" s="105">
        <v>1</v>
      </c>
      <c r="P56" s="205" t="s">
        <v>22</v>
      </c>
      <c r="Q56" s="205"/>
      <c r="R56" s="226"/>
      <c r="S56" s="226"/>
      <c r="T56" s="205" t="s">
        <v>7</v>
      </c>
      <c r="U56" s="227">
        <f>M56*O56</f>
        <v>1600000</v>
      </c>
      <c r="V56" s="9"/>
      <c r="W56" s="9"/>
      <c r="X56" s="9"/>
      <c r="Y56" s="9"/>
      <c r="Z56" s="9"/>
    </row>
    <row r="57" spans="1:26" s="8" customFormat="1" ht="18" customHeight="1">
      <c r="A57" s="395"/>
      <c r="B57" s="395"/>
      <c r="C57" s="152"/>
      <c r="D57" s="190"/>
      <c r="E57" s="657"/>
      <c r="F57" s="678"/>
      <c r="G57" s="483"/>
      <c r="H57" s="397"/>
      <c r="I57" s="65" t="s">
        <v>194</v>
      </c>
      <c r="J57" s="537" t="s">
        <v>225</v>
      </c>
      <c r="K57" s="529">
        <v>90000</v>
      </c>
      <c r="L57" s="65" t="s">
        <v>194</v>
      </c>
      <c r="M57" s="53">
        <v>90000</v>
      </c>
      <c r="N57" s="67" t="s">
        <v>6</v>
      </c>
      <c r="O57" s="57">
        <v>1</v>
      </c>
      <c r="P57" s="68" t="s">
        <v>0</v>
      </c>
      <c r="Q57" s="68"/>
      <c r="R57" s="56"/>
      <c r="S57" s="56"/>
      <c r="T57" s="68" t="s">
        <v>7</v>
      </c>
      <c r="U57" s="69">
        <f>M57*O57</f>
        <v>90000</v>
      </c>
      <c r="V57" s="9"/>
      <c r="W57" s="9"/>
      <c r="X57" s="9"/>
      <c r="Y57" s="9"/>
      <c r="Z57" s="9"/>
    </row>
    <row r="58" spans="1:26" s="8" customFormat="1" ht="18" customHeight="1">
      <c r="A58" s="395"/>
      <c r="B58" s="395"/>
      <c r="C58" s="152"/>
      <c r="D58" s="190"/>
      <c r="E58" s="657"/>
      <c r="F58" s="678"/>
      <c r="G58" s="483"/>
      <c r="H58" s="397"/>
      <c r="I58" s="65" t="s">
        <v>195</v>
      </c>
      <c r="J58" s="569" t="s">
        <v>223</v>
      </c>
      <c r="K58" s="563">
        <v>24000</v>
      </c>
      <c r="L58" s="65" t="s">
        <v>195</v>
      </c>
      <c r="M58" s="53">
        <v>24000</v>
      </c>
      <c r="N58" s="67" t="s">
        <v>6</v>
      </c>
      <c r="O58" s="57">
        <v>1</v>
      </c>
      <c r="P58" s="68" t="s">
        <v>14</v>
      </c>
      <c r="Q58" s="68"/>
      <c r="R58" s="56"/>
      <c r="S58" s="56"/>
      <c r="T58" s="68" t="s">
        <v>7</v>
      </c>
      <c r="U58" s="69">
        <f>M58*O58</f>
        <v>24000</v>
      </c>
      <c r="V58" s="9"/>
      <c r="W58" s="9"/>
      <c r="X58" s="9"/>
      <c r="Y58" s="9"/>
      <c r="Z58" s="9"/>
    </row>
    <row r="59" spans="1:26" s="8" customFormat="1" ht="18" customHeight="1">
      <c r="A59" s="395"/>
      <c r="B59" s="395"/>
      <c r="C59" s="152"/>
      <c r="D59" s="190"/>
      <c r="E59" s="657"/>
      <c r="F59" s="678"/>
      <c r="G59" s="483"/>
      <c r="H59" s="397"/>
      <c r="I59" s="65" t="s">
        <v>196</v>
      </c>
      <c r="J59" s="537" t="s">
        <v>225</v>
      </c>
      <c r="K59" s="565">
        <v>100000</v>
      </c>
      <c r="L59" s="65" t="s">
        <v>239</v>
      </c>
      <c r="M59" s="53">
        <v>360000</v>
      </c>
      <c r="N59" s="67" t="s">
        <v>6</v>
      </c>
      <c r="O59" s="57">
        <v>1</v>
      </c>
      <c r="P59" s="68" t="s">
        <v>0</v>
      </c>
      <c r="Q59" s="68"/>
      <c r="R59" s="56"/>
      <c r="S59" s="56"/>
      <c r="T59" s="68" t="s">
        <v>7</v>
      </c>
      <c r="U59" s="69">
        <f>M59*O59</f>
        <v>360000</v>
      </c>
      <c r="V59" s="9"/>
      <c r="W59" s="9"/>
      <c r="X59" s="9"/>
      <c r="Y59" s="9"/>
      <c r="Z59" s="9"/>
    </row>
    <row r="60" spans="1:26" s="8" customFormat="1" ht="18" customHeight="1">
      <c r="A60" s="395"/>
      <c r="B60" s="395"/>
      <c r="C60" s="148" t="s">
        <v>115</v>
      </c>
      <c r="D60" s="131"/>
      <c r="E60" s="649">
        <f>K60/1000</f>
        <v>1850</v>
      </c>
      <c r="F60" s="677">
        <f>U60/1000</f>
        <v>1850</v>
      </c>
      <c r="G60" s="700">
        <f>F60-E60</f>
        <v>0</v>
      </c>
      <c r="H60" s="200">
        <f>+F60/E60</f>
        <v>1</v>
      </c>
      <c r="I60" s="121"/>
      <c r="J60" s="538"/>
      <c r="K60" s="551">
        <v>1850000</v>
      </c>
      <c r="L60" s="121"/>
      <c r="M60" s="103"/>
      <c r="N60" s="81"/>
      <c r="O60" s="84"/>
      <c r="P60" s="85"/>
      <c r="Q60" s="85"/>
      <c r="R60" s="83"/>
      <c r="S60" s="83" t="s">
        <v>8</v>
      </c>
      <c r="T60" s="439" t="s">
        <v>7</v>
      </c>
      <c r="U60" s="86">
        <f>U61+U62</f>
        <v>1850000</v>
      </c>
      <c r="V60" s="9"/>
      <c r="W60" s="9"/>
      <c r="X60" s="9"/>
      <c r="Y60" s="9"/>
      <c r="Z60" s="9"/>
    </row>
    <row r="61" spans="1:26" s="8" customFormat="1" ht="18" customHeight="1">
      <c r="A61" s="426"/>
      <c r="B61" s="426"/>
      <c r="C61" s="152"/>
      <c r="D61" s="190"/>
      <c r="E61" s="656"/>
      <c r="F61" s="679"/>
      <c r="G61" s="709"/>
      <c r="H61" s="210"/>
      <c r="I61" s="431" t="s">
        <v>202</v>
      </c>
      <c r="J61" s="570" t="s">
        <v>223</v>
      </c>
      <c r="K61" s="566">
        <v>850000</v>
      </c>
      <c r="L61" s="431" t="s">
        <v>202</v>
      </c>
      <c r="M61" s="432">
        <v>850000</v>
      </c>
      <c r="N61" s="433" t="s">
        <v>6</v>
      </c>
      <c r="O61" s="434">
        <v>1</v>
      </c>
      <c r="P61" s="435" t="s">
        <v>80</v>
      </c>
      <c r="Q61" s="435"/>
      <c r="R61" s="436"/>
      <c r="S61" s="436"/>
      <c r="T61" s="437" t="s">
        <v>7</v>
      </c>
      <c r="U61" s="438">
        <f>+M61*O61</f>
        <v>850000</v>
      </c>
      <c r="V61" s="9"/>
      <c r="W61" s="9"/>
      <c r="X61" s="9"/>
      <c r="Y61" s="9"/>
      <c r="Z61" s="9"/>
    </row>
    <row r="62" spans="1:26" s="8" customFormat="1" ht="18" customHeight="1">
      <c r="A62" s="395"/>
      <c r="B62" s="395"/>
      <c r="C62" s="152"/>
      <c r="D62" s="190"/>
      <c r="E62" s="658"/>
      <c r="F62" s="680"/>
      <c r="G62" s="706"/>
      <c r="H62" s="203"/>
      <c r="I62" s="431" t="s">
        <v>203</v>
      </c>
      <c r="J62" s="537" t="s">
        <v>225</v>
      </c>
      <c r="K62" s="565">
        <v>1000000</v>
      </c>
      <c r="L62" s="431" t="s">
        <v>203</v>
      </c>
      <c r="M62" s="432">
        <v>40000</v>
      </c>
      <c r="N62" s="433" t="s">
        <v>6</v>
      </c>
      <c r="O62" s="434">
        <v>25</v>
      </c>
      <c r="P62" s="435" t="s">
        <v>80</v>
      </c>
      <c r="Q62" s="435"/>
      <c r="R62" s="436"/>
      <c r="S62" s="436"/>
      <c r="T62" s="437" t="s">
        <v>7</v>
      </c>
      <c r="U62" s="438">
        <f>+M62*O62</f>
        <v>1000000</v>
      </c>
      <c r="V62" s="9"/>
      <c r="W62" s="9"/>
      <c r="X62" s="9"/>
      <c r="Y62" s="9"/>
      <c r="Z62" s="9"/>
    </row>
    <row r="63" spans="1:26" ht="18" customHeight="1">
      <c r="A63" s="171" t="s">
        <v>13</v>
      </c>
      <c r="B63" s="171"/>
      <c r="C63" s="171"/>
      <c r="D63" s="482"/>
      <c r="E63" s="659">
        <f>K63/1000</f>
        <v>1458</v>
      </c>
      <c r="F63" s="674">
        <f>U63/1000</f>
        <v>1458</v>
      </c>
      <c r="G63" s="704">
        <f>F63-E63</f>
        <v>0</v>
      </c>
      <c r="H63" s="346">
        <f>+F63/E63</f>
        <v>1</v>
      </c>
      <c r="I63" s="523"/>
      <c r="J63" s="535"/>
      <c r="K63" s="550">
        <v>1458000</v>
      </c>
      <c r="L63" s="173"/>
      <c r="M63" s="174"/>
      <c r="N63" s="175"/>
      <c r="O63" s="176"/>
      <c r="P63" s="175"/>
      <c r="Q63" s="175"/>
      <c r="R63" s="175"/>
      <c r="S63" s="198" t="s">
        <v>3</v>
      </c>
      <c r="T63" s="198" t="s">
        <v>7</v>
      </c>
      <c r="U63" s="172">
        <f>U65+U67</f>
        <v>1458000</v>
      </c>
    </row>
    <row r="64" spans="1:26" s="8" customFormat="1" ht="18" customHeight="1">
      <c r="A64" s="394"/>
      <c r="B64" s="154" t="s">
        <v>23</v>
      </c>
      <c r="C64" s="148"/>
      <c r="D64" s="131"/>
      <c r="E64" s="660">
        <f>K64/1000</f>
        <v>1458</v>
      </c>
      <c r="F64" s="677">
        <f>U64/1000</f>
        <v>1458</v>
      </c>
      <c r="G64" s="700">
        <f>F64-E64</f>
        <v>0</v>
      </c>
      <c r="H64" s="200">
        <f>+F64/E64</f>
        <v>1</v>
      </c>
      <c r="I64" s="524"/>
      <c r="J64" s="536"/>
      <c r="K64" s="549">
        <v>1458000</v>
      </c>
      <c r="L64" s="131"/>
      <c r="M64" s="133"/>
      <c r="N64" s="78"/>
      <c r="O64" s="134"/>
      <c r="P64" s="78"/>
      <c r="Q64" s="78"/>
      <c r="R64" s="132"/>
      <c r="S64" s="132" t="s">
        <v>3</v>
      </c>
      <c r="T64" s="132" t="s">
        <v>7</v>
      </c>
      <c r="U64" s="80">
        <f>U65+U67</f>
        <v>1458000</v>
      </c>
      <c r="V64" s="9"/>
      <c r="W64" s="9"/>
      <c r="X64" s="9"/>
      <c r="Y64" s="9"/>
      <c r="Z64" s="9"/>
    </row>
    <row r="65" spans="1:26" s="8" customFormat="1" ht="18" customHeight="1">
      <c r="A65" s="395"/>
      <c r="B65" s="395"/>
      <c r="C65" s="148" t="s">
        <v>24</v>
      </c>
      <c r="D65" s="131"/>
      <c r="E65" s="649">
        <f>K65/1000</f>
        <v>1000</v>
      </c>
      <c r="F65" s="677">
        <f>U65/1000</f>
        <v>1000</v>
      </c>
      <c r="G65" s="700">
        <f>F65-E65</f>
        <v>0</v>
      </c>
      <c r="H65" s="200">
        <f>+F65/E65</f>
        <v>1</v>
      </c>
      <c r="I65" s="524"/>
      <c r="J65" s="538"/>
      <c r="K65" s="549">
        <v>1000000</v>
      </c>
      <c r="L65" s="131"/>
      <c r="M65" s="133"/>
      <c r="N65" s="78"/>
      <c r="O65" s="134"/>
      <c r="P65" s="78"/>
      <c r="Q65" s="78"/>
      <c r="R65" s="132"/>
      <c r="S65" s="132" t="s">
        <v>8</v>
      </c>
      <c r="T65" s="132" t="s">
        <v>7</v>
      </c>
      <c r="U65" s="80">
        <f>U66</f>
        <v>1000000</v>
      </c>
      <c r="V65" s="9"/>
      <c r="W65" s="9"/>
      <c r="X65" s="9"/>
      <c r="Y65" s="9"/>
      <c r="Z65" s="9"/>
    </row>
    <row r="66" spans="1:26" s="8" customFormat="1" ht="18" customHeight="1">
      <c r="A66" s="395"/>
      <c r="B66" s="395"/>
      <c r="C66" s="150"/>
      <c r="D66" s="135"/>
      <c r="E66" s="656"/>
      <c r="F66" s="679"/>
      <c r="G66" s="484"/>
      <c r="H66" s="396"/>
      <c r="I66" s="471" t="s">
        <v>183</v>
      </c>
      <c r="J66" s="542" t="s">
        <v>223</v>
      </c>
      <c r="K66" s="79">
        <v>1000000</v>
      </c>
      <c r="L66" s="471" t="s">
        <v>183</v>
      </c>
      <c r="M66" s="46">
        <v>250000</v>
      </c>
      <c r="N66" s="472" t="s">
        <v>6</v>
      </c>
      <c r="O66" s="63">
        <v>4</v>
      </c>
      <c r="P66" s="473" t="s">
        <v>0</v>
      </c>
      <c r="Q66" s="473"/>
      <c r="R66" s="50"/>
      <c r="S66" s="50"/>
      <c r="T66" s="50" t="s">
        <v>7</v>
      </c>
      <c r="U66" s="474">
        <f>M66*O66</f>
        <v>1000000</v>
      </c>
      <c r="V66" s="9"/>
      <c r="W66" s="9"/>
      <c r="X66" s="9"/>
      <c r="Y66" s="9"/>
      <c r="Z66" s="9"/>
    </row>
    <row r="67" spans="1:26" s="8" customFormat="1" ht="18" customHeight="1">
      <c r="A67" s="395"/>
      <c r="B67" s="395"/>
      <c r="C67" s="150" t="s">
        <v>54</v>
      </c>
      <c r="D67" s="135"/>
      <c r="E67" s="649">
        <f>K67/1000</f>
        <v>458</v>
      </c>
      <c r="F67" s="677">
        <f>U67/1000</f>
        <v>458</v>
      </c>
      <c r="G67" s="700">
        <f>F67-E67</f>
        <v>0</v>
      </c>
      <c r="H67" s="200">
        <f>+F67/E67</f>
        <v>1</v>
      </c>
      <c r="I67" s="524"/>
      <c r="J67" s="536"/>
      <c r="K67" s="549">
        <v>458000</v>
      </c>
      <c r="L67" s="131"/>
      <c r="M67" s="133"/>
      <c r="N67" s="78"/>
      <c r="O67" s="134"/>
      <c r="P67" s="78"/>
      <c r="Q67" s="78"/>
      <c r="R67" s="132"/>
      <c r="S67" s="132" t="s">
        <v>73</v>
      </c>
      <c r="T67" s="132"/>
      <c r="U67" s="80">
        <f>U68</f>
        <v>458000</v>
      </c>
      <c r="V67" s="9"/>
      <c r="W67" s="9"/>
      <c r="X67" s="9"/>
      <c r="Y67" s="9"/>
      <c r="Z67" s="9"/>
    </row>
    <row r="68" spans="1:26" s="8" customFormat="1" ht="18" customHeight="1">
      <c r="A68" s="395"/>
      <c r="B68" s="395"/>
      <c r="C68" s="150"/>
      <c r="D68" s="135"/>
      <c r="E68" s="661"/>
      <c r="F68" s="684"/>
      <c r="G68" s="709"/>
      <c r="H68" s="210"/>
      <c r="I68" s="135" t="s">
        <v>201</v>
      </c>
      <c r="J68" s="536" t="s">
        <v>223</v>
      </c>
      <c r="K68" s="549">
        <v>458000</v>
      </c>
      <c r="L68" s="135" t="s">
        <v>201</v>
      </c>
      <c r="M68" s="136">
        <v>458000</v>
      </c>
      <c r="N68" s="360" t="s">
        <v>6</v>
      </c>
      <c r="O68" s="137">
        <v>1</v>
      </c>
      <c r="P68" s="79" t="s">
        <v>0</v>
      </c>
      <c r="Q68" s="79"/>
      <c r="R68" s="138"/>
      <c r="S68" s="138"/>
      <c r="T68" s="138" t="s">
        <v>5</v>
      </c>
      <c r="U68" s="139">
        <f>M68*O68</f>
        <v>458000</v>
      </c>
      <c r="V68" s="9"/>
      <c r="W68" s="9"/>
      <c r="X68" s="9"/>
      <c r="Y68" s="9"/>
      <c r="Z68" s="9"/>
    </row>
    <row r="69" spans="1:26" ht="18" customHeight="1">
      <c r="A69" s="171" t="s">
        <v>17</v>
      </c>
      <c r="B69" s="171"/>
      <c r="C69" s="177"/>
      <c r="D69" s="192"/>
      <c r="E69" s="662">
        <f>K69/1000</f>
        <v>31500</v>
      </c>
      <c r="F69" s="674">
        <f>U69/1000</f>
        <v>35500</v>
      </c>
      <c r="G69" s="704">
        <f>F69-E69</f>
        <v>4000</v>
      </c>
      <c r="H69" s="346">
        <f>+F69/E69</f>
        <v>1.126984126984127</v>
      </c>
      <c r="I69" s="523"/>
      <c r="J69" s="535"/>
      <c r="K69" s="550">
        <v>31500000</v>
      </c>
      <c r="L69" s="173"/>
      <c r="M69" s="174"/>
      <c r="N69" s="175"/>
      <c r="O69" s="176"/>
      <c r="P69" s="175"/>
      <c r="Q69" s="175"/>
      <c r="R69" s="175"/>
      <c r="S69" s="175" t="s">
        <v>82</v>
      </c>
      <c r="T69" s="175"/>
      <c r="U69" s="172">
        <f>U70+U82+U96</f>
        <v>35500000</v>
      </c>
    </row>
    <row r="70" spans="1:26" s="8" customFormat="1" ht="18" customHeight="1">
      <c r="A70" s="394"/>
      <c r="B70" s="154" t="s">
        <v>17</v>
      </c>
      <c r="C70" s="148"/>
      <c r="D70" s="193"/>
      <c r="E70" s="663">
        <f>K70/1000</f>
        <v>5120</v>
      </c>
      <c r="F70" s="677">
        <f>U70/1000</f>
        <v>7620</v>
      </c>
      <c r="G70" s="700">
        <f>F70-E70</f>
        <v>2500</v>
      </c>
      <c r="H70" s="200">
        <f>+F70/E70</f>
        <v>1.48828125</v>
      </c>
      <c r="I70" s="524"/>
      <c r="J70" s="536"/>
      <c r="K70" s="549">
        <v>5120000</v>
      </c>
      <c r="L70" s="140"/>
      <c r="M70" s="133"/>
      <c r="N70" s="78"/>
      <c r="O70" s="134"/>
      <c r="P70" s="78"/>
      <c r="Q70" s="78"/>
      <c r="R70" s="78"/>
      <c r="S70" s="78" t="s">
        <v>81</v>
      </c>
      <c r="T70" s="78"/>
      <c r="U70" s="80">
        <f>U71+U73+U75+U79</f>
        <v>7620000</v>
      </c>
      <c r="V70" s="9"/>
      <c r="W70" s="9"/>
      <c r="X70" s="9"/>
      <c r="Y70" s="9"/>
      <c r="Z70" s="9"/>
    </row>
    <row r="71" spans="1:26" s="8" customFormat="1" ht="18" customHeight="1">
      <c r="A71" s="395"/>
      <c r="B71" s="395"/>
      <c r="C71" s="148" t="s">
        <v>161</v>
      </c>
      <c r="D71" s="193"/>
      <c r="E71" s="649">
        <f>K71/1000</f>
        <v>250</v>
      </c>
      <c r="F71" s="677">
        <f>U71/1000</f>
        <v>250</v>
      </c>
      <c r="G71" s="700">
        <f>F71-E71</f>
        <v>0</v>
      </c>
      <c r="H71" s="200">
        <f>+F71/E71</f>
        <v>1</v>
      </c>
      <c r="I71" s="524"/>
      <c r="J71" s="536"/>
      <c r="K71" s="549">
        <v>250000</v>
      </c>
      <c r="L71" s="140"/>
      <c r="M71" s="133"/>
      <c r="N71" s="78"/>
      <c r="O71" s="134"/>
      <c r="P71" s="78"/>
      <c r="Q71" s="78"/>
      <c r="R71" s="78"/>
      <c r="S71" s="85" t="s">
        <v>3</v>
      </c>
      <c r="T71" s="85" t="s">
        <v>5</v>
      </c>
      <c r="U71" s="86">
        <f>U72</f>
        <v>250000</v>
      </c>
      <c r="V71" s="9"/>
      <c r="W71" s="9"/>
      <c r="X71" s="9"/>
      <c r="Y71" s="9"/>
      <c r="Z71" s="9"/>
    </row>
    <row r="72" spans="1:26" s="8" customFormat="1" ht="18" customHeight="1">
      <c r="A72" s="395"/>
      <c r="B72" s="395"/>
      <c r="C72" s="148"/>
      <c r="D72" s="193"/>
      <c r="E72" s="651"/>
      <c r="F72" s="677"/>
      <c r="G72" s="705"/>
      <c r="H72" s="149"/>
      <c r="I72" s="102" t="s">
        <v>162</v>
      </c>
      <c r="J72" s="539" t="s">
        <v>223</v>
      </c>
      <c r="K72" s="78">
        <v>250000</v>
      </c>
      <c r="L72" s="102" t="s">
        <v>162</v>
      </c>
      <c r="M72" s="103">
        <v>250000</v>
      </c>
      <c r="N72" s="81" t="s">
        <v>6</v>
      </c>
      <c r="O72" s="84">
        <v>1</v>
      </c>
      <c r="P72" s="85" t="s">
        <v>0</v>
      </c>
      <c r="Q72" s="85"/>
      <c r="R72" s="85"/>
      <c r="S72" s="85"/>
      <c r="T72" s="85" t="s">
        <v>7</v>
      </c>
      <c r="U72" s="86">
        <f>M72*O72</f>
        <v>250000</v>
      </c>
      <c r="V72" s="9"/>
      <c r="W72" s="9"/>
      <c r="X72" s="9"/>
      <c r="Y72" s="9"/>
      <c r="Z72" s="9"/>
    </row>
    <row r="73" spans="1:26" s="8" customFormat="1" ht="18" customHeight="1">
      <c r="A73" s="395"/>
      <c r="B73" s="395"/>
      <c r="C73" s="148" t="s">
        <v>70</v>
      </c>
      <c r="D73" s="193"/>
      <c r="E73" s="649">
        <f>K73/1000</f>
        <v>420</v>
      </c>
      <c r="F73" s="677">
        <f>U73/1000</f>
        <v>420</v>
      </c>
      <c r="G73" s="700">
        <f>F73-E73</f>
        <v>0</v>
      </c>
      <c r="H73" s="200">
        <f>+F73/E73</f>
        <v>1</v>
      </c>
      <c r="I73" s="102"/>
      <c r="J73" s="538"/>
      <c r="K73" s="560">
        <v>420000</v>
      </c>
      <c r="L73" s="102"/>
      <c r="M73" s="103"/>
      <c r="N73" s="81"/>
      <c r="O73" s="84"/>
      <c r="P73" s="85"/>
      <c r="Q73" s="85"/>
      <c r="R73" s="85"/>
      <c r="S73" s="85" t="s">
        <v>3</v>
      </c>
      <c r="T73" s="85" t="s">
        <v>5</v>
      </c>
      <c r="U73" s="86">
        <f>U74</f>
        <v>420000</v>
      </c>
      <c r="V73" s="9"/>
      <c r="W73" s="9"/>
      <c r="X73" s="9"/>
      <c r="Y73" s="9"/>
      <c r="Z73" s="9"/>
    </row>
    <row r="74" spans="1:26" s="8" customFormat="1" ht="18" customHeight="1">
      <c r="A74" s="442"/>
      <c r="B74" s="442"/>
      <c r="C74" s="148"/>
      <c r="D74" s="444"/>
      <c r="E74" s="652"/>
      <c r="F74" s="677"/>
      <c r="G74" s="709"/>
      <c r="H74" s="210"/>
      <c r="I74" s="102" t="s">
        <v>204</v>
      </c>
      <c r="J74" s="536" t="s">
        <v>223</v>
      </c>
      <c r="K74" s="549">
        <v>420000</v>
      </c>
      <c r="L74" s="102" t="s">
        <v>204</v>
      </c>
      <c r="M74" s="103">
        <v>35000</v>
      </c>
      <c r="N74" s="81" t="s">
        <v>6</v>
      </c>
      <c r="O74" s="84">
        <v>12</v>
      </c>
      <c r="P74" s="85" t="s">
        <v>0</v>
      </c>
      <c r="Q74" s="81"/>
      <c r="R74" s="85"/>
      <c r="S74" s="85"/>
      <c r="T74" s="85" t="s">
        <v>7</v>
      </c>
      <c r="U74" s="86">
        <f>M74*O74</f>
        <v>420000</v>
      </c>
      <c r="V74" s="9"/>
      <c r="W74" s="9"/>
      <c r="X74" s="9"/>
      <c r="Y74" s="9"/>
      <c r="Z74" s="9"/>
    </row>
    <row r="75" spans="1:26" s="10" customFormat="1" ht="18" customHeight="1">
      <c r="A75" s="398"/>
      <c r="B75" s="398"/>
      <c r="C75" s="161" t="s">
        <v>56</v>
      </c>
      <c r="D75" s="196"/>
      <c r="E75" s="649">
        <f>K75/1000</f>
        <v>2850</v>
      </c>
      <c r="F75" s="685">
        <f>U75/1000</f>
        <v>4950</v>
      </c>
      <c r="G75" s="700">
        <f>F75-E75</f>
        <v>2100</v>
      </c>
      <c r="H75" s="200">
        <f>+F75/E75</f>
        <v>1.736842105263158</v>
      </c>
      <c r="I75" s="182"/>
      <c r="J75" s="538"/>
      <c r="K75" s="551">
        <v>2850000</v>
      </c>
      <c r="L75" s="182"/>
      <c r="M75" s="109"/>
      <c r="N75" s="109"/>
      <c r="O75" s="109"/>
      <c r="P75" s="109"/>
      <c r="Q75" s="109"/>
      <c r="R75" s="109"/>
      <c r="S75" s="109" t="s">
        <v>3</v>
      </c>
      <c r="T75" s="109" t="s">
        <v>5</v>
      </c>
      <c r="U75" s="120">
        <f>U76+U77+U78</f>
        <v>4950000</v>
      </c>
      <c r="V75" s="9"/>
      <c r="W75" s="9"/>
      <c r="X75" s="9"/>
      <c r="Y75" s="9"/>
      <c r="Z75" s="9"/>
    </row>
    <row r="76" spans="1:26" s="10" customFormat="1" ht="31.5">
      <c r="A76" s="398"/>
      <c r="B76" s="398"/>
      <c r="C76" s="160"/>
      <c r="D76" s="195"/>
      <c r="E76" s="664"/>
      <c r="F76" s="686"/>
      <c r="G76" s="710"/>
      <c r="H76" s="399"/>
      <c r="I76" s="141" t="s">
        <v>137</v>
      </c>
      <c r="J76" s="543" t="s">
        <v>223</v>
      </c>
      <c r="K76" s="557">
        <v>450000</v>
      </c>
      <c r="L76" s="141" t="s">
        <v>243</v>
      </c>
      <c r="M76" s="49">
        <v>50000</v>
      </c>
      <c r="N76" s="47" t="s">
        <v>6</v>
      </c>
      <c r="O76" s="49">
        <v>3</v>
      </c>
      <c r="P76" s="49" t="s">
        <v>14</v>
      </c>
      <c r="Q76" s="129" t="s">
        <v>6</v>
      </c>
      <c r="R76" s="73">
        <v>5</v>
      </c>
      <c r="S76" s="73" t="s">
        <v>0</v>
      </c>
      <c r="T76" s="49" t="s">
        <v>5</v>
      </c>
      <c r="U76" s="51">
        <f>M76*O76*R76</f>
        <v>750000</v>
      </c>
      <c r="V76" s="9"/>
      <c r="W76" s="9"/>
      <c r="X76" s="9"/>
      <c r="Y76" s="9"/>
      <c r="Z76" s="9"/>
    </row>
    <row r="77" spans="1:26" s="10" customFormat="1" ht="31.5">
      <c r="A77" s="441"/>
      <c r="B77" s="441"/>
      <c r="C77" s="160"/>
      <c r="D77" s="195"/>
      <c r="E77" s="664"/>
      <c r="F77" s="686"/>
      <c r="G77" s="710"/>
      <c r="H77" s="440"/>
      <c r="I77" s="443" t="s">
        <v>207</v>
      </c>
      <c r="J77" s="561" t="s">
        <v>223</v>
      </c>
      <c r="K77" s="101">
        <v>2400000</v>
      </c>
      <c r="L77" s="443" t="s">
        <v>242</v>
      </c>
      <c r="M77" s="68">
        <v>100000</v>
      </c>
      <c r="N77" s="67" t="s">
        <v>6</v>
      </c>
      <c r="O77" s="68">
        <v>2</v>
      </c>
      <c r="P77" s="68" t="s">
        <v>14</v>
      </c>
      <c r="Q77" s="67" t="s">
        <v>6</v>
      </c>
      <c r="R77" s="68">
        <v>12</v>
      </c>
      <c r="S77" s="68" t="s">
        <v>0</v>
      </c>
      <c r="T77" s="68" t="s">
        <v>5</v>
      </c>
      <c r="U77" s="69">
        <f>M77*O77*R77</f>
        <v>2400000</v>
      </c>
      <c r="V77" s="9"/>
      <c r="W77" s="9"/>
      <c r="X77" s="9"/>
      <c r="Y77" s="9"/>
      <c r="Z77" s="9"/>
    </row>
    <row r="78" spans="1:26" s="10" customFormat="1" ht="17.25" customHeight="1">
      <c r="A78" s="519"/>
      <c r="B78" s="519"/>
      <c r="C78" s="160"/>
      <c r="D78" s="195"/>
      <c r="E78" s="664"/>
      <c r="F78" s="686"/>
      <c r="G78" s="730"/>
      <c r="H78" s="520"/>
      <c r="I78" s="731"/>
      <c r="J78" s="562"/>
      <c r="K78" s="547"/>
      <c r="L78" s="443" t="s">
        <v>240</v>
      </c>
      <c r="M78" s="101">
        <v>200000</v>
      </c>
      <c r="N78" s="67" t="s">
        <v>6</v>
      </c>
      <c r="O78" s="101">
        <v>9</v>
      </c>
      <c r="P78" s="101" t="s">
        <v>241</v>
      </c>
      <c r="Q78" s="206"/>
      <c r="R78" s="101"/>
      <c r="S78" s="101"/>
      <c r="T78" s="68" t="s">
        <v>5</v>
      </c>
      <c r="U78" s="69">
        <f>M78*O78</f>
        <v>1800000</v>
      </c>
      <c r="V78" s="9"/>
      <c r="W78" s="9"/>
      <c r="X78" s="9"/>
      <c r="Y78" s="9"/>
      <c r="Z78" s="9"/>
    </row>
    <row r="79" spans="1:26" s="10" customFormat="1" ht="18" customHeight="1">
      <c r="A79" s="398"/>
      <c r="B79" s="398"/>
      <c r="C79" s="158" t="s">
        <v>71</v>
      </c>
      <c r="D79" s="194"/>
      <c r="E79" s="649">
        <f>K79/1000</f>
        <v>1600</v>
      </c>
      <c r="F79" s="687">
        <f>U79/1000</f>
        <v>2000</v>
      </c>
      <c r="G79" s="700">
        <f>F79-E79</f>
        <v>400</v>
      </c>
      <c r="H79" s="200">
        <f>+F79/E79</f>
        <v>1.25</v>
      </c>
      <c r="I79" s="102"/>
      <c r="J79" s="538"/>
      <c r="K79" s="560">
        <v>1600000</v>
      </c>
      <c r="L79" s="102"/>
      <c r="M79" s="75"/>
      <c r="N79" s="166"/>
      <c r="O79" s="76"/>
      <c r="P79" s="75"/>
      <c r="Q79" s="77"/>
      <c r="R79" s="78"/>
      <c r="S79" s="85" t="s">
        <v>3</v>
      </c>
      <c r="T79" s="85" t="s">
        <v>5</v>
      </c>
      <c r="U79" s="86">
        <f>U80+U81</f>
        <v>2000000</v>
      </c>
      <c r="V79" s="9"/>
      <c r="W79" s="9"/>
      <c r="X79" s="9"/>
      <c r="Y79" s="9"/>
      <c r="Z79" s="9"/>
    </row>
    <row r="80" spans="1:26" s="10" customFormat="1" ht="18" customHeight="1">
      <c r="A80" s="398"/>
      <c r="B80" s="398"/>
      <c r="C80" s="820"/>
      <c r="D80" s="823"/>
      <c r="E80" s="832"/>
      <c r="F80" s="829"/>
      <c r="G80" s="813"/>
      <c r="H80" s="817"/>
      <c r="I80" s="45" t="s">
        <v>189</v>
      </c>
      <c r="J80" s="555" t="s">
        <v>223</v>
      </c>
      <c r="K80" s="557">
        <v>400000</v>
      </c>
      <c r="L80" s="45" t="s">
        <v>189</v>
      </c>
      <c r="M80" s="46">
        <v>100000</v>
      </c>
      <c r="N80" s="47" t="s">
        <v>6</v>
      </c>
      <c r="O80" s="63">
        <v>4</v>
      </c>
      <c r="P80" s="49" t="s">
        <v>0</v>
      </c>
      <c r="Q80" s="49"/>
      <c r="R80" s="49"/>
      <c r="S80" s="49"/>
      <c r="T80" s="49" t="s">
        <v>7</v>
      </c>
      <c r="U80" s="51">
        <f>M80*O80</f>
        <v>400000</v>
      </c>
      <c r="V80" s="9"/>
      <c r="W80" s="9"/>
      <c r="X80" s="9"/>
      <c r="Y80" s="9"/>
      <c r="Z80" s="9"/>
    </row>
    <row r="81" spans="1:26" s="10" customFormat="1" ht="31.5">
      <c r="A81" s="398"/>
      <c r="B81" s="398"/>
      <c r="C81" s="820"/>
      <c r="D81" s="823"/>
      <c r="E81" s="833"/>
      <c r="F81" s="829"/>
      <c r="G81" s="813"/>
      <c r="H81" s="817"/>
      <c r="I81" s="493" t="s">
        <v>200</v>
      </c>
      <c r="J81" s="543" t="s">
        <v>225</v>
      </c>
      <c r="K81" s="101">
        <v>1200000</v>
      </c>
      <c r="L81" s="493" t="s">
        <v>246</v>
      </c>
      <c r="M81" s="205">
        <v>100000</v>
      </c>
      <c r="N81" s="204" t="s">
        <v>6</v>
      </c>
      <c r="O81" s="205">
        <v>4</v>
      </c>
      <c r="P81" s="205" t="s">
        <v>14</v>
      </c>
      <c r="Q81" s="204" t="s">
        <v>6</v>
      </c>
      <c r="R81" s="205">
        <v>4</v>
      </c>
      <c r="S81" s="205" t="s">
        <v>0</v>
      </c>
      <c r="T81" s="205" t="s">
        <v>5</v>
      </c>
      <c r="U81" s="227">
        <f>M81*O81*R81</f>
        <v>1600000</v>
      </c>
      <c r="V81" s="9"/>
      <c r="W81" s="9"/>
      <c r="X81" s="9"/>
      <c r="Y81" s="9"/>
      <c r="Z81" s="9"/>
    </row>
    <row r="82" spans="1:26" s="10" customFormat="1" ht="18" customHeight="1">
      <c r="A82" s="398"/>
      <c r="B82" s="165" t="s">
        <v>20</v>
      </c>
      <c r="C82" s="158"/>
      <c r="D82" s="194"/>
      <c r="E82" s="665">
        <f>K82/1000</f>
        <v>20955</v>
      </c>
      <c r="F82" s="687">
        <f>U82/1000</f>
        <v>22455</v>
      </c>
      <c r="G82" s="700">
        <f>F82-E82</f>
        <v>1500</v>
      </c>
      <c r="H82" s="200">
        <f>+F82/E82</f>
        <v>1.0715819613457409</v>
      </c>
      <c r="I82" s="102"/>
      <c r="J82" s="536"/>
      <c r="K82" s="549">
        <v>20955000</v>
      </c>
      <c r="L82" s="102"/>
      <c r="M82" s="85"/>
      <c r="N82" s="85"/>
      <c r="O82" s="84"/>
      <c r="P82" s="85"/>
      <c r="Q82" s="85"/>
      <c r="R82" s="85"/>
      <c r="S82" s="85" t="s">
        <v>3</v>
      </c>
      <c r="T82" s="85" t="s">
        <v>5</v>
      </c>
      <c r="U82" s="86">
        <f>U83+U85+U87+U90</f>
        <v>22455000</v>
      </c>
      <c r="V82" s="9"/>
      <c r="W82" s="9"/>
      <c r="X82" s="9"/>
      <c r="Y82" s="9"/>
      <c r="Z82" s="9"/>
    </row>
    <row r="83" spans="1:26" s="10" customFormat="1" ht="18" customHeight="1">
      <c r="A83" s="398"/>
      <c r="B83" s="398"/>
      <c r="C83" s="158" t="s">
        <v>57</v>
      </c>
      <c r="D83" s="194"/>
      <c r="E83" s="649">
        <f>K83/1000</f>
        <v>13200</v>
      </c>
      <c r="F83" s="687">
        <f>U83/1000</f>
        <v>13200</v>
      </c>
      <c r="G83" s="700">
        <f>F83-E83</f>
        <v>0</v>
      </c>
      <c r="H83" s="200">
        <f>+F83/E83</f>
        <v>1</v>
      </c>
      <c r="I83" s="102"/>
      <c r="J83" s="538"/>
      <c r="K83" s="560">
        <v>13200000</v>
      </c>
      <c r="L83" s="102"/>
      <c r="M83" s="85"/>
      <c r="N83" s="85"/>
      <c r="O83" s="84"/>
      <c r="P83" s="85"/>
      <c r="Q83" s="85"/>
      <c r="R83" s="85"/>
      <c r="S83" s="85" t="s">
        <v>3</v>
      </c>
      <c r="T83" s="85" t="s">
        <v>5</v>
      </c>
      <c r="U83" s="86">
        <f>U84</f>
        <v>13200000</v>
      </c>
      <c r="V83" s="9"/>
      <c r="W83" s="9"/>
      <c r="X83" s="9"/>
      <c r="Y83" s="9"/>
      <c r="Z83" s="9"/>
    </row>
    <row r="84" spans="1:26" s="10" customFormat="1" ht="18" customHeight="1">
      <c r="A84" s="398"/>
      <c r="B84" s="398"/>
      <c r="C84" s="161"/>
      <c r="D84" s="196"/>
      <c r="E84" s="666"/>
      <c r="F84" s="688"/>
      <c r="G84" s="694"/>
      <c r="H84" s="401"/>
      <c r="I84" s="117" t="s">
        <v>92</v>
      </c>
      <c r="J84" s="544" t="s">
        <v>223</v>
      </c>
      <c r="K84" s="109">
        <v>13200000</v>
      </c>
      <c r="L84" s="117" t="s">
        <v>92</v>
      </c>
      <c r="M84" s="228">
        <v>1100000</v>
      </c>
      <c r="N84" s="119" t="s">
        <v>6</v>
      </c>
      <c r="O84" s="229">
        <v>12</v>
      </c>
      <c r="P84" s="228" t="s">
        <v>1</v>
      </c>
      <c r="Q84" s="107"/>
      <c r="R84" s="108"/>
      <c r="S84" s="108"/>
      <c r="T84" s="107" t="s">
        <v>5</v>
      </c>
      <c r="U84" s="230">
        <f>M84*O84</f>
        <v>13200000</v>
      </c>
      <c r="V84" s="9"/>
      <c r="W84" s="9"/>
      <c r="X84" s="9"/>
      <c r="Y84" s="9"/>
      <c r="Z84" s="9"/>
    </row>
    <row r="85" spans="1:26" s="10" customFormat="1" ht="18" customHeight="1">
      <c r="A85" s="398"/>
      <c r="B85" s="398"/>
      <c r="C85" s="158" t="s">
        <v>58</v>
      </c>
      <c r="D85" s="194"/>
      <c r="E85" s="649">
        <f>K85/1000</f>
        <v>2000</v>
      </c>
      <c r="F85" s="687">
        <f>U85/1000</f>
        <v>2800</v>
      </c>
      <c r="G85" s="700">
        <f>F85-E85</f>
        <v>800</v>
      </c>
      <c r="H85" s="200">
        <f>+F85/E85</f>
        <v>1.4</v>
      </c>
      <c r="I85" s="102"/>
      <c r="J85" s="536"/>
      <c r="K85" s="549">
        <v>2000000</v>
      </c>
      <c r="L85" s="102"/>
      <c r="M85" s="85"/>
      <c r="N85" s="85"/>
      <c r="O85" s="84"/>
      <c r="P85" s="85"/>
      <c r="Q85" s="85"/>
      <c r="R85" s="85"/>
      <c r="S85" s="85" t="s">
        <v>3</v>
      </c>
      <c r="T85" s="85" t="s">
        <v>5</v>
      </c>
      <c r="U85" s="86">
        <f>U86</f>
        <v>2800000</v>
      </c>
      <c r="V85" s="9"/>
      <c r="W85" s="9"/>
      <c r="X85" s="9"/>
      <c r="Y85" s="9"/>
      <c r="Z85" s="9"/>
    </row>
    <row r="86" spans="1:26" s="10" customFormat="1" ht="18" customHeight="1">
      <c r="A86" s="398"/>
      <c r="B86" s="398"/>
      <c r="C86" s="476"/>
      <c r="D86" s="194"/>
      <c r="E86" s="667"/>
      <c r="F86" s="689"/>
      <c r="G86" s="711"/>
      <c r="H86" s="477"/>
      <c r="I86" s="470" t="s">
        <v>93</v>
      </c>
      <c r="J86" s="536" t="s">
        <v>223</v>
      </c>
      <c r="K86" s="549">
        <v>2000000</v>
      </c>
      <c r="L86" s="470" t="s">
        <v>93</v>
      </c>
      <c r="M86" s="87">
        <v>280000</v>
      </c>
      <c r="N86" s="48" t="s">
        <v>6</v>
      </c>
      <c r="O86" s="63">
        <v>10</v>
      </c>
      <c r="P86" s="63" t="s">
        <v>1</v>
      </c>
      <c r="Q86" s="49"/>
      <c r="R86" s="49"/>
      <c r="S86" s="49"/>
      <c r="T86" s="48" t="s">
        <v>5</v>
      </c>
      <c r="U86" s="51">
        <f>M86*O86</f>
        <v>2800000</v>
      </c>
      <c r="V86" s="9"/>
      <c r="W86" s="9"/>
      <c r="X86" s="9"/>
      <c r="Y86" s="9"/>
      <c r="Z86" s="9"/>
    </row>
    <row r="87" spans="1:26" s="10" customFormat="1" ht="18" customHeight="1">
      <c r="A87" s="398"/>
      <c r="B87" s="398"/>
      <c r="C87" s="158" t="s">
        <v>59</v>
      </c>
      <c r="D87" s="194"/>
      <c r="E87" s="649">
        <f>K87/1000</f>
        <v>2470</v>
      </c>
      <c r="F87" s="687">
        <f>U87/1000</f>
        <v>3170</v>
      </c>
      <c r="G87" s="700">
        <f>F87-E87</f>
        <v>700</v>
      </c>
      <c r="H87" s="200">
        <f>+F87/E87</f>
        <v>1.2834008097165992</v>
      </c>
      <c r="I87" s="102"/>
      <c r="J87" s="536"/>
      <c r="K87" s="549">
        <v>2470000</v>
      </c>
      <c r="L87" s="102"/>
      <c r="M87" s="85"/>
      <c r="N87" s="85"/>
      <c r="O87" s="84"/>
      <c r="P87" s="85"/>
      <c r="Q87" s="85"/>
      <c r="R87" s="85"/>
      <c r="S87" s="85" t="s">
        <v>3</v>
      </c>
      <c r="T87" s="85" t="s">
        <v>5</v>
      </c>
      <c r="U87" s="86">
        <f>U88+U89</f>
        <v>3170000</v>
      </c>
      <c r="V87" s="9"/>
      <c r="W87" s="9"/>
      <c r="X87" s="9"/>
      <c r="Y87" s="9"/>
      <c r="Z87" s="9"/>
    </row>
    <row r="88" spans="1:26" s="10" customFormat="1" ht="31.5">
      <c r="A88" s="398"/>
      <c r="B88" s="398"/>
      <c r="C88" s="164"/>
      <c r="D88" s="194"/>
      <c r="E88" s="668"/>
      <c r="F88" s="690"/>
      <c r="G88" s="712"/>
      <c r="H88" s="400"/>
      <c r="I88" s="491" t="s">
        <v>190</v>
      </c>
      <c r="J88" s="555" t="s">
        <v>223</v>
      </c>
      <c r="K88" s="557">
        <v>2000000</v>
      </c>
      <c r="L88" s="491" t="s">
        <v>249</v>
      </c>
      <c r="M88" s="384">
        <v>225000</v>
      </c>
      <c r="N88" s="386" t="s">
        <v>6</v>
      </c>
      <c r="O88" s="63">
        <v>12</v>
      </c>
      <c r="P88" s="130" t="s">
        <v>0</v>
      </c>
      <c r="Q88" s="129"/>
      <c r="R88" s="73"/>
      <c r="S88" s="73"/>
      <c r="T88" s="386" t="s">
        <v>5</v>
      </c>
      <c r="U88" s="51">
        <f>M88*O88</f>
        <v>2700000</v>
      </c>
      <c r="V88" s="9"/>
      <c r="W88" s="9"/>
      <c r="X88" s="9"/>
      <c r="Y88" s="9"/>
      <c r="Z88" s="9"/>
    </row>
    <row r="89" spans="1:26" s="10" customFormat="1" ht="18" customHeight="1">
      <c r="A89" s="398"/>
      <c r="B89" s="398"/>
      <c r="C89" s="161"/>
      <c r="D89" s="196"/>
      <c r="E89" s="669"/>
      <c r="F89" s="685"/>
      <c r="G89" s="710"/>
      <c r="H89" s="399"/>
      <c r="I89" s="490" t="s">
        <v>192</v>
      </c>
      <c r="J89" s="543" t="s">
        <v>223</v>
      </c>
      <c r="K89" s="101">
        <v>470000</v>
      </c>
      <c r="L89" s="490" t="s">
        <v>192</v>
      </c>
      <c r="M89" s="385">
        <v>470000</v>
      </c>
      <c r="N89" s="184" t="s">
        <v>6</v>
      </c>
      <c r="O89" s="105">
        <v>1</v>
      </c>
      <c r="P89" s="57" t="s">
        <v>0</v>
      </c>
      <c r="Q89" s="67"/>
      <c r="R89" s="68"/>
      <c r="S89" s="68"/>
      <c r="T89" s="184" t="s">
        <v>5</v>
      </c>
      <c r="U89" s="227">
        <f>M89*O89</f>
        <v>470000</v>
      </c>
      <c r="V89" s="9"/>
      <c r="W89" s="9"/>
      <c r="X89" s="9"/>
      <c r="Y89" s="9"/>
      <c r="Z89" s="9"/>
    </row>
    <row r="90" spans="1:26" s="10" customFormat="1" ht="18" customHeight="1">
      <c r="A90" s="398"/>
      <c r="B90" s="398"/>
      <c r="C90" s="161" t="s">
        <v>60</v>
      </c>
      <c r="D90" s="196"/>
      <c r="E90" s="649">
        <f>K90/1000</f>
        <v>3285</v>
      </c>
      <c r="F90" s="685">
        <f>U90/1000</f>
        <v>3285</v>
      </c>
      <c r="G90" s="700">
        <f>F90-E90</f>
        <v>0</v>
      </c>
      <c r="H90" s="200">
        <f>+F90/E90</f>
        <v>1</v>
      </c>
      <c r="I90" s="102"/>
      <c r="J90" s="538"/>
      <c r="K90" s="549">
        <v>3285000</v>
      </c>
      <c r="L90" s="102"/>
      <c r="M90" s="85"/>
      <c r="N90" s="85"/>
      <c r="O90" s="84"/>
      <c r="P90" s="85"/>
      <c r="Q90" s="85"/>
      <c r="R90" s="85"/>
      <c r="S90" s="85" t="s">
        <v>3</v>
      </c>
      <c r="T90" s="85" t="s">
        <v>5</v>
      </c>
      <c r="U90" s="86">
        <f>U91+U92+U93+U94+U95</f>
        <v>3285000</v>
      </c>
      <c r="V90" s="9"/>
      <c r="W90" s="9"/>
      <c r="X90" s="9"/>
      <c r="Y90" s="9"/>
      <c r="Z90" s="9"/>
    </row>
    <row r="91" spans="1:26" s="10" customFormat="1" ht="18" customHeight="1">
      <c r="A91" s="398"/>
      <c r="B91" s="398"/>
      <c r="C91" s="819"/>
      <c r="D91" s="822"/>
      <c r="E91" s="825"/>
      <c r="F91" s="828"/>
      <c r="G91" s="812"/>
      <c r="H91" s="816"/>
      <c r="I91" s="91" t="s">
        <v>94</v>
      </c>
      <c r="J91" s="555" t="s">
        <v>223</v>
      </c>
      <c r="K91" s="557">
        <v>300000</v>
      </c>
      <c r="L91" s="91" t="s">
        <v>94</v>
      </c>
      <c r="M91" s="87">
        <v>10000</v>
      </c>
      <c r="N91" s="48" t="s">
        <v>6</v>
      </c>
      <c r="O91" s="63">
        <v>5</v>
      </c>
      <c r="P91" s="63" t="s">
        <v>14</v>
      </c>
      <c r="Q91" s="386" t="s">
        <v>6</v>
      </c>
      <c r="R91" s="49">
        <v>6</v>
      </c>
      <c r="S91" s="49" t="s">
        <v>0</v>
      </c>
      <c r="T91" s="48" t="s">
        <v>5</v>
      </c>
      <c r="U91" s="51">
        <f>M91*O91*R91</f>
        <v>300000</v>
      </c>
      <c r="V91" s="9"/>
      <c r="W91" s="9"/>
      <c r="X91" s="9"/>
      <c r="Y91" s="9"/>
      <c r="Z91" s="9"/>
    </row>
    <row r="92" spans="1:26" s="10" customFormat="1" ht="18" customHeight="1">
      <c r="A92" s="398"/>
      <c r="B92" s="398"/>
      <c r="C92" s="820"/>
      <c r="D92" s="823"/>
      <c r="E92" s="826"/>
      <c r="F92" s="829"/>
      <c r="G92" s="813"/>
      <c r="H92" s="817"/>
      <c r="I92" s="92" t="s">
        <v>95</v>
      </c>
      <c r="J92" s="543" t="s">
        <v>225</v>
      </c>
      <c r="K92" s="558">
        <v>540000</v>
      </c>
      <c r="L92" s="92" t="s">
        <v>95</v>
      </c>
      <c r="M92" s="93">
        <v>36000</v>
      </c>
      <c r="N92" s="94" t="s">
        <v>6</v>
      </c>
      <c r="O92" s="95">
        <v>5</v>
      </c>
      <c r="P92" s="95" t="s">
        <v>14</v>
      </c>
      <c r="Q92" s="184" t="s">
        <v>6</v>
      </c>
      <c r="R92" s="96">
        <v>3</v>
      </c>
      <c r="S92" s="96" t="s">
        <v>0</v>
      </c>
      <c r="T92" s="94" t="s">
        <v>5</v>
      </c>
      <c r="U92" s="97">
        <f>M92*O92*R92</f>
        <v>540000</v>
      </c>
      <c r="V92" s="9"/>
      <c r="W92" s="9"/>
      <c r="X92" s="9"/>
      <c r="Y92" s="9"/>
      <c r="Z92" s="9"/>
    </row>
    <row r="93" spans="1:26" s="10" customFormat="1" ht="18" customHeight="1">
      <c r="A93" s="398"/>
      <c r="B93" s="398"/>
      <c r="C93" s="820"/>
      <c r="D93" s="823"/>
      <c r="E93" s="826"/>
      <c r="F93" s="829"/>
      <c r="G93" s="813"/>
      <c r="H93" s="817"/>
      <c r="I93" s="98" t="s">
        <v>96</v>
      </c>
      <c r="J93" s="561" t="s">
        <v>224</v>
      </c>
      <c r="K93" s="101">
        <v>360000</v>
      </c>
      <c r="L93" s="98" t="s">
        <v>96</v>
      </c>
      <c r="M93" s="99">
        <v>10000</v>
      </c>
      <c r="N93" s="100" t="s">
        <v>6</v>
      </c>
      <c r="O93" s="95">
        <v>3</v>
      </c>
      <c r="P93" s="96" t="s">
        <v>14</v>
      </c>
      <c r="Q93" s="100" t="s">
        <v>6</v>
      </c>
      <c r="R93" s="96">
        <v>12</v>
      </c>
      <c r="S93" s="96" t="s">
        <v>1</v>
      </c>
      <c r="T93" s="96" t="s">
        <v>7</v>
      </c>
      <c r="U93" s="97">
        <f>M93*O93*R93</f>
        <v>360000</v>
      </c>
      <c r="V93" s="9"/>
      <c r="W93" s="9"/>
      <c r="X93" s="9"/>
      <c r="Y93" s="9"/>
      <c r="Z93" s="9"/>
    </row>
    <row r="94" spans="1:26" s="10" customFormat="1" ht="18" customHeight="1">
      <c r="A94" s="398"/>
      <c r="B94" s="398"/>
      <c r="C94" s="820"/>
      <c r="D94" s="823"/>
      <c r="E94" s="826"/>
      <c r="F94" s="829"/>
      <c r="G94" s="813"/>
      <c r="H94" s="817"/>
      <c r="I94" s="52" t="s">
        <v>97</v>
      </c>
      <c r="J94" s="561" t="s">
        <v>223</v>
      </c>
      <c r="K94" s="559">
        <v>185000</v>
      </c>
      <c r="L94" s="52" t="s">
        <v>97</v>
      </c>
      <c r="M94" s="53">
        <v>185000</v>
      </c>
      <c r="N94" s="67" t="s">
        <v>6</v>
      </c>
      <c r="O94" s="57">
        <v>1</v>
      </c>
      <c r="P94" s="68" t="s">
        <v>28</v>
      </c>
      <c r="Q94" s="67"/>
      <c r="R94" s="68"/>
      <c r="S94" s="68"/>
      <c r="T94" s="68" t="s">
        <v>7</v>
      </c>
      <c r="U94" s="69">
        <f>M94*O94</f>
        <v>185000</v>
      </c>
      <c r="V94" s="9"/>
      <c r="W94" s="9"/>
      <c r="X94" s="9"/>
      <c r="Y94" s="9"/>
      <c r="Z94" s="9"/>
    </row>
    <row r="95" spans="1:26" s="10" customFormat="1" ht="31.5">
      <c r="A95" s="398"/>
      <c r="B95" s="398"/>
      <c r="C95" s="821"/>
      <c r="D95" s="824"/>
      <c r="E95" s="827"/>
      <c r="F95" s="830"/>
      <c r="G95" s="831"/>
      <c r="H95" s="818"/>
      <c r="I95" s="494" t="s">
        <v>208</v>
      </c>
      <c r="J95" s="562" t="s">
        <v>223</v>
      </c>
      <c r="K95" s="547">
        <v>1900000</v>
      </c>
      <c r="L95" s="494" t="s">
        <v>208</v>
      </c>
      <c r="M95" s="109">
        <v>190000</v>
      </c>
      <c r="N95" s="119" t="s">
        <v>6</v>
      </c>
      <c r="O95" s="61">
        <v>10</v>
      </c>
      <c r="P95" s="109" t="s">
        <v>0</v>
      </c>
      <c r="Q95" s="59"/>
      <c r="R95" s="109"/>
      <c r="S95" s="61"/>
      <c r="T95" s="61" t="s">
        <v>5</v>
      </c>
      <c r="U95" s="72">
        <f>M95*O95</f>
        <v>1900000</v>
      </c>
      <c r="V95" s="9"/>
      <c r="W95" s="9"/>
      <c r="X95" s="9"/>
      <c r="Y95" s="9"/>
      <c r="Z95" s="9"/>
    </row>
    <row r="96" spans="1:26" s="10" customFormat="1" ht="18" customHeight="1">
      <c r="A96" s="398"/>
      <c r="B96" s="165" t="s">
        <v>61</v>
      </c>
      <c r="C96" s="159"/>
      <c r="D96" s="194"/>
      <c r="E96" s="665">
        <f t="shared" ref="E96:E102" si="4">K96/1000</f>
        <v>5425</v>
      </c>
      <c r="F96" s="687">
        <f t="shared" ref="F96:F102" si="5">U96/1000</f>
        <v>5425</v>
      </c>
      <c r="G96" s="700">
        <f t="shared" ref="G96:G102" si="6">F96-E96</f>
        <v>0</v>
      </c>
      <c r="H96" s="477">
        <f t="shared" ref="H96:H102" si="7">E96/F96*100%</f>
        <v>1</v>
      </c>
      <c r="I96" s="143"/>
      <c r="J96" s="536"/>
      <c r="K96" s="549">
        <v>5425000</v>
      </c>
      <c r="L96" s="143"/>
      <c r="M96" s="85"/>
      <c r="N96" s="85"/>
      <c r="O96" s="84"/>
      <c r="P96" s="85"/>
      <c r="Q96" s="85"/>
      <c r="R96" s="85"/>
      <c r="S96" s="109" t="s">
        <v>3</v>
      </c>
      <c r="T96" s="109" t="s">
        <v>5</v>
      </c>
      <c r="U96" s="120">
        <f>U97+U98+U99+U100+U101+U102</f>
        <v>5425000</v>
      </c>
      <c r="V96" s="9"/>
      <c r="W96" s="9"/>
      <c r="X96" s="9"/>
      <c r="Y96" s="9"/>
      <c r="Z96" s="9"/>
    </row>
    <row r="97" spans="1:26" s="10" customFormat="1" ht="17.25" customHeight="1">
      <c r="A97" s="398"/>
      <c r="B97" s="160"/>
      <c r="C97" s="162" t="s">
        <v>62</v>
      </c>
      <c r="D97" s="196"/>
      <c r="E97" s="649">
        <f t="shared" si="4"/>
        <v>2500</v>
      </c>
      <c r="F97" s="685">
        <f t="shared" si="5"/>
        <v>2500</v>
      </c>
      <c r="G97" s="700">
        <f t="shared" si="6"/>
        <v>0</v>
      </c>
      <c r="H97" s="477">
        <f t="shared" si="7"/>
        <v>1</v>
      </c>
      <c r="I97" s="489" t="s">
        <v>206</v>
      </c>
      <c r="J97" s="536" t="s">
        <v>225</v>
      </c>
      <c r="K97" s="549">
        <v>2500000</v>
      </c>
      <c r="L97" s="489" t="s">
        <v>206</v>
      </c>
      <c r="M97" s="486">
        <v>100000</v>
      </c>
      <c r="N97" s="82" t="s">
        <v>6</v>
      </c>
      <c r="O97" s="84">
        <v>5</v>
      </c>
      <c r="P97" s="84" t="s">
        <v>14</v>
      </c>
      <c r="Q97" s="82" t="s">
        <v>6</v>
      </c>
      <c r="R97" s="85">
        <v>5</v>
      </c>
      <c r="S97" s="85" t="s">
        <v>0</v>
      </c>
      <c r="T97" s="82" t="s">
        <v>5</v>
      </c>
      <c r="U97" s="86">
        <f>M97*O97*R97</f>
        <v>2500000</v>
      </c>
      <c r="V97" s="9"/>
      <c r="W97" s="9"/>
      <c r="X97" s="9"/>
      <c r="Y97" s="9"/>
      <c r="Z97" s="9"/>
    </row>
    <row r="98" spans="1:26" s="10" customFormat="1" ht="18" customHeight="1">
      <c r="A98" s="398"/>
      <c r="B98" s="160"/>
      <c r="C98" s="159" t="s">
        <v>63</v>
      </c>
      <c r="D98" s="194"/>
      <c r="E98" s="649">
        <f t="shared" si="4"/>
        <v>465</v>
      </c>
      <c r="F98" s="687">
        <f t="shared" si="5"/>
        <v>465</v>
      </c>
      <c r="G98" s="700">
        <f t="shared" si="6"/>
        <v>0</v>
      </c>
      <c r="H98" s="477">
        <f t="shared" si="7"/>
        <v>1</v>
      </c>
      <c r="I98" s="88" t="s">
        <v>184</v>
      </c>
      <c r="J98" s="538" t="s">
        <v>225</v>
      </c>
      <c r="K98" s="551">
        <v>465000</v>
      </c>
      <c r="L98" s="88" t="s">
        <v>184</v>
      </c>
      <c r="M98" s="89">
        <v>46500</v>
      </c>
      <c r="N98" s="90" t="s">
        <v>6</v>
      </c>
      <c r="O98" s="60">
        <v>10</v>
      </c>
      <c r="P98" s="60" t="s">
        <v>1</v>
      </c>
      <c r="Q98" s="61"/>
      <c r="R98" s="61"/>
      <c r="S98" s="61"/>
      <c r="T98" s="90" t="s">
        <v>5</v>
      </c>
      <c r="U98" s="72">
        <f>M98*O98</f>
        <v>465000</v>
      </c>
      <c r="V98" s="9"/>
      <c r="W98" s="9"/>
      <c r="X98" s="9"/>
      <c r="Y98" s="9"/>
      <c r="Z98" s="9"/>
    </row>
    <row r="99" spans="1:26" s="10" customFormat="1" ht="18" customHeight="1">
      <c r="A99" s="398"/>
      <c r="B99" s="160"/>
      <c r="C99" s="162" t="s">
        <v>83</v>
      </c>
      <c r="D99" s="196"/>
      <c r="E99" s="649">
        <f t="shared" si="4"/>
        <v>800</v>
      </c>
      <c r="F99" s="685">
        <f t="shared" si="5"/>
        <v>800</v>
      </c>
      <c r="G99" s="700">
        <f t="shared" si="6"/>
        <v>0</v>
      </c>
      <c r="H99" s="477">
        <f t="shared" si="7"/>
        <v>1</v>
      </c>
      <c r="I99" s="487" t="s">
        <v>185</v>
      </c>
      <c r="J99" s="536" t="s">
        <v>223</v>
      </c>
      <c r="K99" s="549">
        <v>800000</v>
      </c>
      <c r="L99" s="487" t="s">
        <v>185</v>
      </c>
      <c r="M99" s="486">
        <v>80000</v>
      </c>
      <c r="N99" s="82" t="s">
        <v>6</v>
      </c>
      <c r="O99" s="84">
        <v>10</v>
      </c>
      <c r="P99" s="84" t="s">
        <v>0</v>
      </c>
      <c r="Q99" s="82"/>
      <c r="R99" s="85"/>
      <c r="S99" s="85"/>
      <c r="T99" s="82" t="s">
        <v>5</v>
      </c>
      <c r="U99" s="86">
        <f>M99*O99</f>
        <v>800000</v>
      </c>
      <c r="V99" s="9"/>
      <c r="W99" s="9"/>
      <c r="X99" s="9"/>
      <c r="Y99" s="9"/>
      <c r="Z99" s="9"/>
    </row>
    <row r="100" spans="1:26" s="10" customFormat="1" ht="18" customHeight="1">
      <c r="A100" s="398"/>
      <c r="B100" s="160"/>
      <c r="C100" s="159" t="s">
        <v>85</v>
      </c>
      <c r="D100" s="194"/>
      <c r="E100" s="649">
        <f t="shared" si="4"/>
        <v>1060</v>
      </c>
      <c r="F100" s="687">
        <f t="shared" si="5"/>
        <v>1060</v>
      </c>
      <c r="G100" s="700">
        <f t="shared" si="6"/>
        <v>0</v>
      </c>
      <c r="H100" s="477">
        <f t="shared" si="7"/>
        <v>1</v>
      </c>
      <c r="I100" s="102" t="s">
        <v>164</v>
      </c>
      <c r="J100" s="536" t="s">
        <v>223</v>
      </c>
      <c r="K100" s="549">
        <v>1060000</v>
      </c>
      <c r="L100" s="102" t="s">
        <v>164</v>
      </c>
      <c r="M100" s="383">
        <v>106000</v>
      </c>
      <c r="N100" s="82" t="s">
        <v>6</v>
      </c>
      <c r="O100" s="84">
        <v>10</v>
      </c>
      <c r="P100" s="83" t="s">
        <v>74</v>
      </c>
      <c r="Q100" s="82"/>
      <c r="R100" s="85"/>
      <c r="S100" s="85"/>
      <c r="T100" s="82" t="s">
        <v>7</v>
      </c>
      <c r="U100" s="86">
        <f>M100*O100</f>
        <v>1060000</v>
      </c>
      <c r="V100" s="9"/>
      <c r="W100" s="9"/>
      <c r="X100" s="9"/>
      <c r="Y100" s="9"/>
      <c r="Z100" s="9"/>
    </row>
    <row r="101" spans="1:26" s="10" customFormat="1" ht="18" customHeight="1">
      <c r="A101" s="398"/>
      <c r="B101" s="160"/>
      <c r="C101" s="159" t="s">
        <v>136</v>
      </c>
      <c r="D101" s="194"/>
      <c r="E101" s="649">
        <f t="shared" si="4"/>
        <v>240</v>
      </c>
      <c r="F101" s="687">
        <f t="shared" si="5"/>
        <v>240</v>
      </c>
      <c r="G101" s="700">
        <f t="shared" si="6"/>
        <v>0</v>
      </c>
      <c r="H101" s="477">
        <f t="shared" si="7"/>
        <v>1</v>
      </c>
      <c r="I101" s="102" t="s">
        <v>191</v>
      </c>
      <c r="J101" s="545" t="s">
        <v>223</v>
      </c>
      <c r="K101" s="85">
        <v>240000</v>
      </c>
      <c r="L101" s="102" t="s">
        <v>191</v>
      </c>
      <c r="M101" s="383">
        <v>40000</v>
      </c>
      <c r="N101" s="82" t="s">
        <v>6</v>
      </c>
      <c r="O101" s="84">
        <v>6</v>
      </c>
      <c r="P101" s="83" t="s">
        <v>74</v>
      </c>
      <c r="Q101" s="82"/>
      <c r="R101" s="85"/>
      <c r="S101" s="85"/>
      <c r="T101" s="82" t="s">
        <v>7</v>
      </c>
      <c r="U101" s="86">
        <f>M101*O101</f>
        <v>240000</v>
      </c>
      <c r="V101" s="9"/>
      <c r="W101" s="9"/>
      <c r="X101" s="9"/>
      <c r="Y101" s="9"/>
      <c r="Z101" s="9"/>
    </row>
    <row r="102" spans="1:26" s="499" customFormat="1" ht="18" customHeight="1">
      <c r="A102" s="496"/>
      <c r="B102" s="496"/>
      <c r="C102" s="158" t="s">
        <v>55</v>
      </c>
      <c r="D102" s="497"/>
      <c r="E102" s="649">
        <f t="shared" si="4"/>
        <v>360</v>
      </c>
      <c r="F102" s="691">
        <f t="shared" si="5"/>
        <v>360</v>
      </c>
      <c r="G102" s="700">
        <f t="shared" si="6"/>
        <v>0</v>
      </c>
      <c r="H102" s="477">
        <f t="shared" si="7"/>
        <v>1</v>
      </c>
      <c r="I102" s="514"/>
      <c r="J102" s="538"/>
      <c r="K102" s="560">
        <v>360000</v>
      </c>
      <c r="L102" s="514"/>
      <c r="M102" s="85"/>
      <c r="N102" s="85"/>
      <c r="O102" s="85"/>
      <c r="P102" s="85"/>
      <c r="Q102" s="85"/>
      <c r="R102" s="85"/>
      <c r="S102" s="85" t="s">
        <v>3</v>
      </c>
      <c r="T102" s="85" t="s">
        <v>5</v>
      </c>
      <c r="U102" s="86">
        <f>U103+U104</f>
        <v>360000</v>
      </c>
      <c r="V102" s="498"/>
      <c r="W102" s="498"/>
      <c r="X102" s="498"/>
      <c r="Y102" s="498"/>
      <c r="Z102" s="498"/>
    </row>
    <row r="103" spans="1:26" s="499" customFormat="1" ht="18" customHeight="1">
      <c r="A103" s="496"/>
      <c r="B103" s="496"/>
      <c r="C103" s="500"/>
      <c r="D103" s="501"/>
      <c r="E103" s="668"/>
      <c r="F103" s="690"/>
      <c r="G103" s="712"/>
      <c r="H103" s="504"/>
      <c r="I103" s="45" t="s">
        <v>90</v>
      </c>
      <c r="J103" s="555" t="s">
        <v>223</v>
      </c>
      <c r="K103" s="73">
        <v>300000</v>
      </c>
      <c r="L103" s="45" t="s">
        <v>90</v>
      </c>
      <c r="M103" s="46">
        <v>10000</v>
      </c>
      <c r="N103" s="47" t="s">
        <v>6</v>
      </c>
      <c r="O103" s="63">
        <v>5</v>
      </c>
      <c r="P103" s="49" t="s">
        <v>14</v>
      </c>
      <c r="Q103" s="47" t="s">
        <v>6</v>
      </c>
      <c r="R103" s="49">
        <v>6</v>
      </c>
      <c r="S103" s="49" t="s">
        <v>0</v>
      </c>
      <c r="T103" s="49" t="s">
        <v>7</v>
      </c>
      <c r="U103" s="51">
        <f>M103*O103*R103</f>
        <v>300000</v>
      </c>
      <c r="V103" s="498"/>
      <c r="W103" s="498"/>
      <c r="X103" s="498"/>
      <c r="Y103" s="498"/>
      <c r="Z103" s="498"/>
    </row>
    <row r="104" spans="1:26" s="499" customFormat="1" ht="18" customHeight="1">
      <c r="A104" s="496"/>
      <c r="B104" s="496"/>
      <c r="C104" s="502"/>
      <c r="D104" s="503"/>
      <c r="E104" s="669"/>
      <c r="F104" s="685"/>
      <c r="G104" s="694"/>
      <c r="H104" s="505"/>
      <c r="I104" s="74" t="s">
        <v>91</v>
      </c>
      <c r="J104" s="544" t="s">
        <v>223</v>
      </c>
      <c r="K104" s="547">
        <v>60000</v>
      </c>
      <c r="L104" s="74" t="s">
        <v>91</v>
      </c>
      <c r="M104" s="58">
        <v>6000</v>
      </c>
      <c r="N104" s="59" t="s">
        <v>6</v>
      </c>
      <c r="O104" s="60">
        <v>5</v>
      </c>
      <c r="P104" s="61" t="s">
        <v>14</v>
      </c>
      <c r="Q104" s="59" t="s">
        <v>6</v>
      </c>
      <c r="R104" s="61">
        <v>2</v>
      </c>
      <c r="S104" s="61" t="s">
        <v>0</v>
      </c>
      <c r="T104" s="61" t="s">
        <v>7</v>
      </c>
      <c r="U104" s="72">
        <f>M104*O104*R104</f>
        <v>60000</v>
      </c>
      <c r="V104" s="498"/>
      <c r="W104" s="498"/>
      <c r="X104" s="498"/>
      <c r="Y104" s="498"/>
      <c r="Z104" s="498"/>
    </row>
    <row r="105" spans="1:26" s="10" customFormat="1" ht="18" customHeight="1">
      <c r="A105" s="178" t="s">
        <v>148</v>
      </c>
      <c r="B105" s="171"/>
      <c r="C105" s="342"/>
      <c r="D105" s="192"/>
      <c r="E105" s="670">
        <f>E106</f>
        <v>0</v>
      </c>
      <c r="F105" s="674">
        <f>F106</f>
        <v>0</v>
      </c>
      <c r="G105" s="704">
        <f>E105-F105</f>
        <v>0</v>
      </c>
      <c r="H105" s="346" t="e">
        <f>+F105/E105</f>
        <v>#DIV/0!</v>
      </c>
      <c r="I105" s="488"/>
      <c r="J105" s="546"/>
      <c r="K105" s="548"/>
      <c r="L105" s="488"/>
      <c r="M105" s="343"/>
      <c r="N105" s="344"/>
      <c r="O105" s="345"/>
      <c r="P105" s="345"/>
      <c r="Q105" s="344"/>
      <c r="R105" s="214"/>
      <c r="S105" s="214" t="s">
        <v>3</v>
      </c>
      <c r="T105" s="214" t="s">
        <v>5</v>
      </c>
      <c r="U105" s="215">
        <f>U107+U108</f>
        <v>0</v>
      </c>
      <c r="V105" s="9"/>
      <c r="W105" s="9"/>
      <c r="X105" s="9"/>
      <c r="Y105" s="9"/>
      <c r="Z105" s="9"/>
    </row>
    <row r="106" spans="1:26" s="10" customFormat="1" ht="18" customHeight="1">
      <c r="A106" s="402"/>
      <c r="B106" s="158" t="s">
        <v>148</v>
      </c>
      <c r="C106" s="159"/>
      <c r="D106" s="194"/>
      <c r="E106" s="671">
        <f>E107+E108</f>
        <v>0</v>
      </c>
      <c r="F106" s="687">
        <f>U106/1000</f>
        <v>0</v>
      </c>
      <c r="G106" s="700">
        <f>F106-E106</f>
        <v>0</v>
      </c>
      <c r="H106" s="477" t="e">
        <f>E106/F106*100%</f>
        <v>#DIV/0!</v>
      </c>
      <c r="I106" s="102"/>
      <c r="J106" s="536"/>
      <c r="K106" s="549"/>
      <c r="L106" s="102"/>
      <c r="M106" s="106"/>
      <c r="N106" s="107"/>
      <c r="O106" s="108"/>
      <c r="P106" s="108"/>
      <c r="Q106" s="107"/>
      <c r="R106" s="109"/>
      <c r="S106" s="109"/>
      <c r="T106" s="107"/>
      <c r="U106" s="120"/>
      <c r="V106" s="9"/>
      <c r="W106" s="9"/>
      <c r="X106" s="9"/>
      <c r="Y106" s="9"/>
      <c r="Z106" s="9"/>
    </row>
    <row r="107" spans="1:26" s="10" customFormat="1" ht="18" customHeight="1">
      <c r="A107" s="421"/>
      <c r="B107" s="158"/>
      <c r="C107" s="159" t="s">
        <v>149</v>
      </c>
      <c r="D107" s="194"/>
      <c r="E107" s="649">
        <f>U107/1000</f>
        <v>0</v>
      </c>
      <c r="F107" s="687">
        <v>0</v>
      </c>
      <c r="G107" s="700">
        <f>F107-E107</f>
        <v>0</v>
      </c>
      <c r="H107" s="477" t="e">
        <f>E107/F107*100%</f>
        <v>#DIV/0!</v>
      </c>
      <c r="I107" s="102" t="s">
        <v>158</v>
      </c>
      <c r="J107" s="536" t="s">
        <v>223</v>
      </c>
      <c r="K107" s="549"/>
      <c r="L107" s="102" t="s">
        <v>158</v>
      </c>
      <c r="M107" s="106"/>
      <c r="N107" s="107"/>
      <c r="O107" s="108"/>
      <c r="P107" s="108"/>
      <c r="Q107" s="107"/>
      <c r="R107" s="109"/>
      <c r="S107" s="85" t="s">
        <v>3</v>
      </c>
      <c r="T107" s="85" t="s">
        <v>5</v>
      </c>
      <c r="U107" s="86">
        <v>0</v>
      </c>
      <c r="V107" s="9"/>
      <c r="W107" s="9"/>
      <c r="X107" s="9"/>
      <c r="Y107" s="9"/>
      <c r="Z107" s="9"/>
    </row>
    <row r="108" spans="1:26" s="10" customFormat="1" ht="18" customHeight="1">
      <c r="A108" s="403"/>
      <c r="B108" s="158"/>
      <c r="C108" s="159" t="s">
        <v>105</v>
      </c>
      <c r="D108" s="194"/>
      <c r="E108" s="649">
        <f>U108/1000</f>
        <v>0</v>
      </c>
      <c r="F108" s="687">
        <f>U108/1000</f>
        <v>0</v>
      </c>
      <c r="G108" s="700">
        <f>F108-E108</f>
        <v>0</v>
      </c>
      <c r="H108" s="477" t="e">
        <f>E108/F108*100%</f>
        <v>#DIV/0!</v>
      </c>
      <c r="I108" s="121" t="s">
        <v>186</v>
      </c>
      <c r="J108" s="536" t="s">
        <v>223</v>
      </c>
      <c r="K108" s="549"/>
      <c r="L108" s="121" t="s">
        <v>186</v>
      </c>
      <c r="M108" s="103"/>
      <c r="N108" s="85"/>
      <c r="O108" s="84"/>
      <c r="P108" s="85"/>
      <c r="Q108" s="85"/>
      <c r="R108" s="83"/>
      <c r="S108" s="85" t="s">
        <v>3</v>
      </c>
      <c r="T108" s="85" t="s">
        <v>5</v>
      </c>
      <c r="U108" s="86">
        <v>0</v>
      </c>
      <c r="V108" s="9"/>
      <c r="W108" s="9"/>
      <c r="X108" s="9"/>
      <c r="Y108" s="9"/>
      <c r="Z108" s="9"/>
    </row>
    <row r="109" spans="1:26" ht="18" customHeight="1">
      <c r="A109" s="178" t="s">
        <v>49</v>
      </c>
      <c r="B109" s="178"/>
      <c r="C109" s="178"/>
      <c r="D109" s="188"/>
      <c r="E109" s="662">
        <f>K109/1000</f>
        <v>85.569000000000003</v>
      </c>
      <c r="F109" s="674">
        <f>U109/1000</f>
        <v>578.17100000000005</v>
      </c>
      <c r="G109" s="704">
        <f>E109-F109</f>
        <v>-492.60200000000003</v>
      </c>
      <c r="H109" s="346">
        <f>+F109/E109</f>
        <v>6.756781077259288</v>
      </c>
      <c r="I109" s="173"/>
      <c r="J109" s="535"/>
      <c r="K109" s="550">
        <v>85569</v>
      </c>
      <c r="L109" s="173"/>
      <c r="M109" s="174"/>
      <c r="N109" s="175"/>
      <c r="O109" s="176"/>
      <c r="P109" s="175"/>
      <c r="Q109" s="175"/>
      <c r="R109" s="175"/>
      <c r="S109" s="175" t="s">
        <v>3</v>
      </c>
      <c r="T109" s="175" t="s">
        <v>5</v>
      </c>
      <c r="U109" s="172">
        <f>U111</f>
        <v>578171</v>
      </c>
    </row>
    <row r="110" spans="1:26" ht="18" customHeight="1">
      <c r="A110" s="208"/>
      <c r="B110" s="146" t="s">
        <v>49</v>
      </c>
      <c r="C110" s="147"/>
      <c r="D110" s="189"/>
      <c r="E110" s="671"/>
      <c r="F110" s="687"/>
      <c r="G110" s="700"/>
      <c r="H110" s="200"/>
      <c r="I110" s="102"/>
      <c r="J110" s="538"/>
      <c r="K110" s="551"/>
      <c r="L110" s="115"/>
      <c r="M110" s="103"/>
      <c r="N110" s="84"/>
      <c r="O110" s="85"/>
      <c r="P110" s="85"/>
      <c r="Q110" s="83"/>
      <c r="R110" s="83"/>
      <c r="S110" s="83"/>
      <c r="T110" s="83"/>
      <c r="U110" s="199"/>
    </row>
    <row r="111" spans="1:26" ht="18" customHeight="1">
      <c r="A111" s="209"/>
      <c r="B111" s="208"/>
      <c r="C111" s="147" t="s">
        <v>69</v>
      </c>
      <c r="D111" s="189"/>
      <c r="E111" s="672">
        <f>K111/1000</f>
        <v>85.569000000000003</v>
      </c>
      <c r="F111" s="687">
        <f>U111/1000</f>
        <v>578.17100000000005</v>
      </c>
      <c r="G111" s="700">
        <f>F111-E111</f>
        <v>492.60200000000003</v>
      </c>
      <c r="H111" s="200">
        <f>+F111/E111</f>
        <v>6.756781077259288</v>
      </c>
      <c r="I111" s="102"/>
      <c r="J111" s="536"/>
      <c r="K111" s="552">
        <v>85569</v>
      </c>
      <c r="L111" s="115"/>
      <c r="M111" s="103"/>
      <c r="N111" s="84"/>
      <c r="O111" s="85"/>
      <c r="P111" s="85"/>
      <c r="Q111" s="83"/>
      <c r="R111" s="83"/>
      <c r="S111" s="85" t="s">
        <v>3</v>
      </c>
      <c r="T111" s="85" t="s">
        <v>5</v>
      </c>
      <c r="U111" s="86">
        <f>U112+U115</f>
        <v>578171</v>
      </c>
    </row>
    <row r="112" spans="1:26" ht="18" customHeight="1">
      <c r="A112" s="209"/>
      <c r="B112" s="209"/>
      <c r="C112" s="217"/>
      <c r="D112" s="221"/>
      <c r="E112" s="668"/>
      <c r="F112" s="690" ph="1"/>
      <c r="G112" s="709"/>
      <c r="H112" s="210"/>
      <c r="I112" s="102" t="s">
        <v>166</v>
      </c>
      <c r="J112" s="536" t="s">
        <v>223</v>
      </c>
      <c r="K112" s="551">
        <v>68118</v>
      </c>
      <c r="L112" s="115" t="s">
        <v>166</v>
      </c>
      <c r="M112" s="103"/>
      <c r="N112" s="84"/>
      <c r="O112" s="85"/>
      <c r="P112" s="85"/>
      <c r="Q112" s="83"/>
      <c r="R112" s="83"/>
      <c r="S112" s="83"/>
      <c r="T112" s="83"/>
      <c r="U112" s="86">
        <f>U113+U114</f>
        <v>122966</v>
      </c>
    </row>
    <row r="113" spans="1:21" ht="18" customHeight="1">
      <c r="A113" s="209"/>
      <c r="B113" s="209"/>
      <c r="C113" s="454"/>
      <c r="D113" s="455"/>
      <c r="E113" s="664"/>
      <c r="F113" s="686" ph="1"/>
      <c r="G113" s="708"/>
      <c r="H113" s="211"/>
      <c r="I113" s="102" t="s">
        <v>168</v>
      </c>
      <c r="J113" s="536" t="s">
        <v>223</v>
      </c>
      <c r="K113" s="553">
        <v>40118</v>
      </c>
      <c r="L113" s="115" t="s">
        <v>168</v>
      </c>
      <c r="M113" s="103"/>
      <c r="N113" s="84"/>
      <c r="O113" s="85"/>
      <c r="P113" s="85"/>
      <c r="Q113" s="83"/>
      <c r="R113" s="83"/>
      <c r="S113" s="83"/>
      <c r="T113" s="83"/>
      <c r="U113" s="86">
        <v>41661</v>
      </c>
    </row>
    <row r="114" spans="1:21" ht="18" customHeight="1">
      <c r="A114" s="209"/>
      <c r="B114" s="209"/>
      <c r="C114" s="454"/>
      <c r="D114" s="455"/>
      <c r="E114" s="752"/>
      <c r="F114" s="686" ph="1"/>
      <c r="G114" s="708"/>
      <c r="H114" s="211"/>
      <c r="I114" s="102" t="s">
        <v>169</v>
      </c>
      <c r="J114" s="536" t="s">
        <v>223</v>
      </c>
      <c r="K114" s="551">
        <v>28000</v>
      </c>
      <c r="L114" s="115" t="s">
        <v>169</v>
      </c>
      <c r="M114" s="103"/>
      <c r="N114" s="84"/>
      <c r="O114" s="85"/>
      <c r="P114" s="85"/>
      <c r="Q114" s="83"/>
      <c r="R114" s="83"/>
      <c r="S114" s="83"/>
      <c r="T114" s="83"/>
      <c r="U114" s="86">
        <v>81305</v>
      </c>
    </row>
    <row r="115" spans="1:21" ht="18" customHeight="1" thickBot="1">
      <c r="A115" s="216"/>
      <c r="B115" s="216"/>
      <c r="C115" s="218"/>
      <c r="D115" s="219"/>
      <c r="E115" s="751"/>
      <c r="F115" s="692" ph="1"/>
      <c r="G115" s="694"/>
      <c r="H115" s="220"/>
      <c r="I115" s="102" t="s">
        <v>167</v>
      </c>
      <c r="J115" s="556" t="s">
        <v>223</v>
      </c>
      <c r="K115" s="554">
        <v>17451</v>
      </c>
      <c r="L115" s="115" t="s">
        <v>167</v>
      </c>
      <c r="M115" s="103"/>
      <c r="N115" s="84"/>
      <c r="O115" s="85"/>
      <c r="P115" s="85"/>
      <c r="Q115" s="83"/>
      <c r="R115" s="83"/>
      <c r="S115" s="83"/>
      <c r="T115" s="83"/>
      <c r="U115" s="86">
        <v>455205</v>
      </c>
    </row>
    <row r="116" spans="1:21">
      <c r="D116" s="41"/>
      <c r="E116" s="260"/>
    </row>
    <row r="117" spans="1:21" ht="21">
      <c r="F117" s="185" ph="1"/>
    </row>
    <row r="119" spans="1:21" ht="21">
      <c r="F119" s="185" ph="1"/>
    </row>
    <row r="120" spans="1:21" ht="21">
      <c r="F120" s="185" ph="1"/>
    </row>
    <row r="121" spans="1:21" ht="21">
      <c r="F121" s="185" ph="1"/>
    </row>
    <row r="122" spans="1:21" ht="21">
      <c r="F122" s="185" ph="1"/>
    </row>
    <row r="123" spans="1:21" ht="21">
      <c r="F123" s="185" ph="1"/>
    </row>
    <row r="124" spans="1:21" ht="21">
      <c r="F124" s="185" ph="1"/>
    </row>
    <row r="125" spans="1:21" ht="21">
      <c r="F125" s="185" ph="1"/>
    </row>
    <row r="126" spans="1:21" ht="21">
      <c r="F126" s="185" ph="1"/>
    </row>
    <row r="127" spans="1:21" ht="21">
      <c r="F127" s="185" ph="1"/>
    </row>
    <row r="128" spans="1:21" ht="21">
      <c r="F128" s="185" ph="1"/>
    </row>
    <row r="129" spans="6:6" ht="21">
      <c r="F129" s="185" ph="1"/>
    </row>
    <row r="130" spans="6:6" ht="21">
      <c r="F130" s="185" ph="1"/>
    </row>
    <row r="131" spans="6:6" ht="21">
      <c r="F131" s="185" ph="1"/>
    </row>
    <row r="132" spans="6:6" ht="21">
      <c r="F132" s="185" ph="1"/>
    </row>
    <row r="133" spans="6:6" ht="21">
      <c r="F133" s="185" ph="1"/>
    </row>
    <row r="134" spans="6:6" ht="21">
      <c r="F134" s="185" ph="1"/>
    </row>
    <row r="135" spans="6:6" ht="21">
      <c r="F135" s="185" ph="1"/>
    </row>
    <row r="136" spans="6:6" ht="21">
      <c r="F136" s="185" ph="1"/>
    </row>
    <row r="137" spans="6:6" ht="21">
      <c r="F137" s="185" ph="1"/>
    </row>
    <row r="138" spans="6:6" ht="21">
      <c r="F138" s="185" ph="1"/>
    </row>
    <row r="139" spans="6:6" ht="21">
      <c r="F139" s="185" ph="1"/>
    </row>
    <row r="140" spans="6:6" ht="21">
      <c r="F140" s="185" ph="1"/>
    </row>
    <row r="141" spans="6:6" ht="21">
      <c r="F141" s="185" ph="1"/>
    </row>
    <row r="142" spans="6:6" ht="21">
      <c r="F142" s="185" ph="1"/>
    </row>
    <row r="143" spans="6:6" ht="21">
      <c r="F143" s="185" ph="1"/>
    </row>
    <row r="144" spans="6:6" ht="21">
      <c r="F144" s="185" ph="1"/>
    </row>
    <row r="145" spans="6:6" ht="21">
      <c r="F145" s="185" ph="1"/>
    </row>
    <row r="146" spans="6:6" ht="21">
      <c r="F146" s="185" ph="1"/>
    </row>
    <row r="147" spans="6:6" ht="21">
      <c r="F147" s="185" ph="1"/>
    </row>
    <row r="148" spans="6:6" ht="21">
      <c r="F148" s="185" ph="1"/>
    </row>
    <row r="149" spans="6:6" ht="21">
      <c r="F149" s="185" ph="1"/>
    </row>
    <row r="150" spans="6:6" ht="21">
      <c r="F150" s="185" ph="1"/>
    </row>
    <row r="151" spans="6:6" ht="21">
      <c r="F151" s="185" ph="1"/>
    </row>
    <row r="152" spans="6:6" ht="21">
      <c r="F152" s="185" ph="1"/>
    </row>
    <row r="153" spans="6:6" ht="21">
      <c r="F153" s="185" ph="1"/>
    </row>
    <row r="154" spans="6:6" ht="21">
      <c r="F154" s="185" ph="1"/>
    </row>
    <row r="155" spans="6:6" ht="21">
      <c r="F155" s="185" ph="1"/>
    </row>
    <row r="156" spans="6:6" ht="21">
      <c r="F156" s="185" ph="1"/>
    </row>
    <row r="157" spans="6:6" ht="21">
      <c r="F157" s="185" ph="1"/>
    </row>
    <row r="158" spans="6:6" ht="21">
      <c r="F158" s="185" ph="1"/>
    </row>
    <row r="159" spans="6:6" ht="21">
      <c r="F159" s="185" ph="1"/>
    </row>
    <row r="160" spans="6:6" ht="21">
      <c r="F160" s="185" ph="1"/>
    </row>
    <row r="161" spans="6:6" ht="21">
      <c r="F161" s="185" ph="1"/>
    </row>
    <row r="162" spans="6:6" ht="21">
      <c r="F162" s="185" ph="1"/>
    </row>
    <row r="163" spans="6:6" ht="21">
      <c r="F163" s="185" ph="1"/>
    </row>
    <row r="164" spans="6:6" ht="21">
      <c r="F164" s="185" ph="1"/>
    </row>
    <row r="165" spans="6:6" ht="21">
      <c r="F165" s="185" ph="1"/>
    </row>
    <row r="166" spans="6:6" ht="21">
      <c r="F166" s="185" ph="1"/>
    </row>
    <row r="167" spans="6:6" ht="21">
      <c r="F167" s="185" ph="1"/>
    </row>
    <row r="168" spans="6:6" ht="21">
      <c r="F168" s="185" ph="1"/>
    </row>
    <row r="169" spans="6:6" ht="21">
      <c r="F169" s="185" ph="1"/>
    </row>
    <row r="170" spans="6:6" ht="21">
      <c r="F170" s="185" ph="1"/>
    </row>
    <row r="171" spans="6:6" ht="21">
      <c r="F171" s="185" ph="1"/>
    </row>
    <row r="172" spans="6:6" ht="21">
      <c r="F172" s="185" ph="1"/>
    </row>
    <row r="173" spans="6:6" ht="21">
      <c r="F173" s="185" ph="1"/>
    </row>
    <row r="174" spans="6:6" ht="21">
      <c r="F174" s="185" ph="1"/>
    </row>
    <row r="175" spans="6:6" ht="21">
      <c r="F175" s="185" ph="1"/>
    </row>
    <row r="176" spans="6:6" ht="21">
      <c r="F176" s="185" ph="1"/>
    </row>
    <row r="177" spans="6:6" ht="21">
      <c r="F177" s="185" ph="1"/>
    </row>
    <row r="178" spans="6:6" ht="21">
      <c r="F178" s="185" ph="1"/>
    </row>
    <row r="179" spans="6:6" ht="21">
      <c r="F179" s="185" ph="1"/>
    </row>
    <row r="180" spans="6:6" ht="21">
      <c r="F180" s="185" ph="1"/>
    </row>
    <row r="181" spans="6:6" ht="21">
      <c r="F181" s="185" ph="1"/>
    </row>
    <row r="182" spans="6:6" ht="21">
      <c r="F182" s="185" ph="1"/>
    </row>
    <row r="183" spans="6:6" ht="21">
      <c r="F183" s="185" ph="1"/>
    </row>
    <row r="184" spans="6:6" ht="21">
      <c r="F184" s="185" ph="1"/>
    </row>
    <row r="185" spans="6:6" ht="21">
      <c r="F185" s="185" ph="1"/>
    </row>
    <row r="186" spans="6:6" ht="21">
      <c r="F186" s="185" ph="1"/>
    </row>
    <row r="187" spans="6:6" ht="21">
      <c r="F187" s="185" ph="1"/>
    </row>
    <row r="188" spans="6:6" ht="21">
      <c r="F188" s="185" ph="1"/>
    </row>
    <row r="189" spans="6:6" ht="21">
      <c r="F189" s="185" ph="1"/>
    </row>
    <row r="190" spans="6:6" ht="21">
      <c r="F190" s="185" ph="1"/>
    </row>
    <row r="191" spans="6:6" ht="21">
      <c r="F191" s="185" ph="1"/>
    </row>
    <row r="192" spans="6:6" ht="21">
      <c r="F192" s="185" ph="1"/>
    </row>
    <row r="193" spans="6:6" ht="21">
      <c r="F193" s="185" ph="1"/>
    </row>
    <row r="194" spans="6:6" ht="21">
      <c r="F194" s="185" ph="1"/>
    </row>
    <row r="195" spans="6:6" ht="21">
      <c r="F195" s="185" ph="1"/>
    </row>
    <row r="196" spans="6:6" ht="21">
      <c r="F196" s="185" ph="1"/>
    </row>
    <row r="197" spans="6:6" ht="21">
      <c r="F197" s="185" ph="1"/>
    </row>
    <row r="198" spans="6:6" ht="21">
      <c r="F198" s="185" ph="1"/>
    </row>
    <row r="199" spans="6:6" ht="21">
      <c r="F199" s="185" ph="1"/>
    </row>
    <row r="200" spans="6:6" ht="21">
      <c r="F200" s="185" ph="1"/>
    </row>
    <row r="201" spans="6:6" ht="21">
      <c r="F201" s="185" ph="1"/>
    </row>
    <row r="202" spans="6:6" ht="21">
      <c r="F202" s="185" ph="1"/>
    </row>
    <row r="203" spans="6:6" ht="21">
      <c r="F203" s="185" ph="1"/>
    </row>
    <row r="204" spans="6:6" ht="21">
      <c r="F204" s="185" ph="1"/>
    </row>
    <row r="205" spans="6:6" ht="21">
      <c r="F205" s="185" ph="1"/>
    </row>
    <row r="206" spans="6:6" ht="21">
      <c r="F206" s="185" ph="1"/>
    </row>
    <row r="207" spans="6:6" ht="21">
      <c r="F207" s="185" ph="1"/>
    </row>
    <row r="208" spans="6:6" ht="21">
      <c r="F208" s="185" ph="1"/>
    </row>
    <row r="209" spans="6:6" ht="21">
      <c r="F209" s="185" ph="1"/>
    </row>
    <row r="210" spans="6:6" ht="21">
      <c r="F210" s="185" ph="1"/>
    </row>
    <row r="211" spans="6:6" ht="21">
      <c r="F211" s="185" ph="1"/>
    </row>
    <row r="212" spans="6:6" ht="21">
      <c r="F212" s="185" ph="1"/>
    </row>
    <row r="213" spans="6:6" ht="21">
      <c r="F213" s="185" ph="1"/>
    </row>
    <row r="214" spans="6:6" ht="21">
      <c r="F214" s="185" ph="1"/>
    </row>
    <row r="215" spans="6:6" ht="21">
      <c r="F215" s="185" ph="1"/>
    </row>
    <row r="216" spans="6:6" ht="21">
      <c r="F216" s="185" ph="1"/>
    </row>
    <row r="217" spans="6:6" ht="21">
      <c r="F217" s="185" ph="1"/>
    </row>
    <row r="218" spans="6:6" ht="21">
      <c r="F218" s="185" ph="1"/>
    </row>
    <row r="219" spans="6:6" ht="21">
      <c r="F219" s="185" ph="1"/>
    </row>
    <row r="220" spans="6:6" ht="21">
      <c r="F220" s="185" ph="1"/>
    </row>
    <row r="221" spans="6:6" ht="21">
      <c r="F221" s="185" ph="1"/>
    </row>
    <row r="222" spans="6:6" ht="21">
      <c r="F222" s="185" ph="1"/>
    </row>
    <row r="223" spans="6:6" ht="21">
      <c r="F223" s="185" ph="1"/>
    </row>
    <row r="224" spans="6:6" ht="21">
      <c r="F224" s="185" ph="1"/>
    </row>
    <row r="225" spans="6:6" ht="21">
      <c r="F225" s="185" ph="1"/>
    </row>
    <row r="226" spans="6:6" ht="21">
      <c r="F226" s="185" ph="1"/>
    </row>
  </sheetData>
  <mergeCells count="29">
    <mergeCell ref="D18:D20"/>
    <mergeCell ref="C80:C81"/>
    <mergeCell ref="H80:H81"/>
    <mergeCell ref="G80:G81"/>
    <mergeCell ref="F80:F81"/>
    <mergeCell ref="E80:E81"/>
    <mergeCell ref="D80:D81"/>
    <mergeCell ref="H91:H95"/>
    <mergeCell ref="C91:C95"/>
    <mergeCell ref="D91:D95"/>
    <mergeCell ref="E91:E95"/>
    <mergeCell ref="F91:F95"/>
    <mergeCell ref="G91:G95"/>
    <mergeCell ref="L3:U4"/>
    <mergeCell ref="H9:H16"/>
    <mergeCell ref="G9:G16"/>
    <mergeCell ref="F9:F16"/>
    <mergeCell ref="E3:F3"/>
    <mergeCell ref="I3:K4"/>
    <mergeCell ref="G3:H3"/>
    <mergeCell ref="A1:F1"/>
    <mergeCell ref="E2:F2"/>
    <mergeCell ref="E9:E16"/>
    <mergeCell ref="A3:A4"/>
    <mergeCell ref="B3:B4"/>
    <mergeCell ref="C3:C4"/>
    <mergeCell ref="D3:D4"/>
    <mergeCell ref="D9:D16"/>
    <mergeCell ref="C9:C16"/>
  </mergeCells>
  <phoneticPr fontId="4" type="noConversion"/>
  <printOptions horizontalCentered="1"/>
  <pageMargins left="0.59055118110236227" right="0.59055118110236227" top="0.98425196850393704" bottom="0.78740157480314965" header="0.19685039370078741" footer="0.59055118110236227"/>
  <pageSetup paperSize="9" scale="87" fitToHeight="0" orientation="landscape" useFirstPageNumber="1" horizontalDpi="4294967293" verticalDpi="4294967293" r:id="rId1"/>
  <headerFooter alignWithMargins="0">
    <oddFooter>&amp;C&amp;P
&amp;R울산신나는아동쉼터</oddFooter>
  </headerFooter>
  <ignoredErrors>
    <ignoredError sqref="U17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5</vt:i4>
      </vt:variant>
    </vt:vector>
  </HeadingPairs>
  <TitlesOfParts>
    <vt:vector size="8" baseType="lpstr">
      <vt:lpstr>17추경총괄</vt:lpstr>
      <vt:lpstr>17추경수입</vt:lpstr>
      <vt:lpstr>17추경지출</vt:lpstr>
      <vt:lpstr>'17추경수입'!Print_Area</vt:lpstr>
      <vt:lpstr>'17추경지출'!Print_Area</vt:lpstr>
      <vt:lpstr>'17추경총괄'!Print_Area</vt:lpstr>
      <vt:lpstr>'17추경수입'!Print_Titles</vt:lpstr>
      <vt:lpstr>'17추경지출'!Print_Titles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win98</dc:creator>
  <cp:lastModifiedBy>Windows 사용자</cp:lastModifiedBy>
  <cp:lastPrinted>2017-05-16T09:00:52Z</cp:lastPrinted>
  <dcterms:created xsi:type="dcterms:W3CDTF">2001-10-22T06:15:02Z</dcterms:created>
  <dcterms:modified xsi:type="dcterms:W3CDTF">2017-12-18T01:35:57Z</dcterms:modified>
</cp:coreProperties>
</file>