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송경은\외)대전서부아동보호전문기관\5. 시청관련\발신문서\240627_2024년 2차 추경예산서 제출\"/>
    </mc:Choice>
  </mc:AlternateContent>
  <bookViews>
    <workbookView xWindow="0" yWindow="0" windowWidth="28800" windowHeight="12285"/>
  </bookViews>
  <sheets>
    <sheet name="1. 예산총괄표" sheetId="1" r:id="rId1"/>
  </sheets>
  <externalReferences>
    <externalReference r:id="rId2"/>
    <externalReference r:id="rId3"/>
  </externalReferences>
  <definedNames>
    <definedName name="_xlnm._FilterDatabase" localSheetId="0" hidden="1">'1. 예산총괄표'!$A$1:$J$39</definedName>
    <definedName name="_xlnm.Print_Area" localSheetId="0">'1. 예산총괄표'!$A$1:$J$39</definedName>
    <definedName name="경상보조금">#REF!</definedName>
    <definedName name="국고보조금">#REF!</definedName>
    <definedName name="기타보조금">#REF!</definedName>
    <definedName name="법인전입금">#REF!</definedName>
    <definedName name="보조금">#REF!</definedName>
    <definedName name="본예산">#REF!</definedName>
    <definedName name="사업수입">#REF!</definedName>
    <definedName name="사용자부담금">#REF!</definedName>
    <definedName name="시군구보조금">#REF!</definedName>
    <definedName name="시도보조금">#REF!</definedName>
    <definedName name="ㅇ">#REF!</definedName>
    <definedName name="ㅇㅇ">#REF!</definedName>
    <definedName name="ㅇㅇㅇㅇㅇㅇㅇㅇ">#REF!</definedName>
    <definedName name="이월금">#REF!</definedName>
    <definedName name="자본보조금">#REF!</definedName>
    <definedName name="자체수입">#REF!</definedName>
    <definedName name="잡수입">#REF!</definedName>
    <definedName name="추경세입">#REF!</definedName>
    <definedName name="추경세출">#REF!</definedName>
    <definedName name="후원금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9" i="1" l="1"/>
  <c r="J39" i="1" s="1"/>
  <c r="G39" i="1"/>
  <c r="C39" i="1"/>
  <c r="E39" i="1" s="1"/>
  <c r="B39" i="1"/>
  <c r="H38" i="1"/>
  <c r="J38" i="1" s="1"/>
  <c r="G38" i="1"/>
  <c r="C38" i="1"/>
  <c r="E38" i="1" s="1"/>
  <c r="B38" i="1"/>
  <c r="H37" i="1"/>
  <c r="J37" i="1" s="1"/>
  <c r="G37" i="1"/>
  <c r="C37" i="1"/>
  <c r="E37" i="1" s="1"/>
  <c r="B37" i="1"/>
  <c r="H36" i="1"/>
  <c r="J36" i="1" s="1"/>
  <c r="G36" i="1"/>
  <c r="C36" i="1"/>
  <c r="E36" i="1" s="1"/>
  <c r="B36" i="1"/>
  <c r="H35" i="1"/>
  <c r="J35" i="1" s="1"/>
  <c r="G35" i="1"/>
  <c r="C35" i="1"/>
  <c r="E35" i="1" s="1"/>
  <c r="B35" i="1"/>
  <c r="B34" i="1" s="1"/>
  <c r="H34" i="1"/>
  <c r="J34" i="1" s="1"/>
  <c r="G34" i="1"/>
  <c r="J33" i="1"/>
  <c r="H33" i="1"/>
  <c r="I33" i="1" s="1"/>
  <c r="G33" i="1"/>
  <c r="F33" i="1"/>
  <c r="H32" i="1"/>
  <c r="J32" i="1" s="1"/>
  <c r="G32" i="1"/>
  <c r="F32" i="1"/>
  <c r="H31" i="1"/>
  <c r="J31" i="1" s="1"/>
  <c r="G31" i="1"/>
  <c r="F31" i="1"/>
  <c r="J30" i="1"/>
  <c r="I30" i="1"/>
  <c r="H30" i="1"/>
  <c r="G30" i="1"/>
  <c r="F30" i="1"/>
  <c r="E30" i="1"/>
  <c r="C30" i="1"/>
  <c r="B30" i="1"/>
  <c r="D30" i="1" s="1"/>
  <c r="J29" i="1"/>
  <c r="H29" i="1"/>
  <c r="G29" i="1"/>
  <c r="I29" i="1" s="1"/>
  <c r="F29" i="1"/>
  <c r="C29" i="1"/>
  <c r="E29" i="1" s="1"/>
  <c r="B29" i="1"/>
  <c r="A29" i="1"/>
  <c r="H28" i="1"/>
  <c r="H26" i="1" s="1"/>
  <c r="G28" i="1"/>
  <c r="F28" i="1"/>
  <c r="E28" i="1"/>
  <c r="D28" i="1"/>
  <c r="C28" i="1"/>
  <c r="B28" i="1"/>
  <c r="A28" i="1"/>
  <c r="J27" i="1"/>
  <c r="H27" i="1"/>
  <c r="G27" i="1"/>
  <c r="I27" i="1" s="1"/>
  <c r="F27" i="1"/>
  <c r="C27" i="1"/>
  <c r="E27" i="1" s="1"/>
  <c r="B27" i="1"/>
  <c r="G26" i="1"/>
  <c r="C26" i="1"/>
  <c r="E26" i="1" s="1"/>
  <c r="B26" i="1"/>
  <c r="H25" i="1"/>
  <c r="J25" i="1" s="1"/>
  <c r="G25" i="1"/>
  <c r="H24" i="1"/>
  <c r="J24" i="1" s="1"/>
  <c r="G24" i="1"/>
  <c r="G22" i="1" s="1"/>
  <c r="C24" i="1"/>
  <c r="E24" i="1" s="1"/>
  <c r="B24" i="1"/>
  <c r="A24" i="1"/>
  <c r="H23" i="1"/>
  <c r="I23" i="1" s="1"/>
  <c r="G23" i="1"/>
  <c r="C23" i="1"/>
  <c r="D23" i="1" s="1"/>
  <c r="B23" i="1"/>
  <c r="B22" i="1" s="1"/>
  <c r="A23" i="1"/>
  <c r="H22" i="1"/>
  <c r="C22" i="1"/>
  <c r="H21" i="1"/>
  <c r="I21" i="1" s="1"/>
  <c r="G21" i="1"/>
  <c r="F21" i="1"/>
  <c r="J20" i="1"/>
  <c r="I20" i="1"/>
  <c r="H20" i="1"/>
  <c r="G20" i="1"/>
  <c r="F20" i="1"/>
  <c r="J19" i="1"/>
  <c r="H19" i="1"/>
  <c r="G19" i="1"/>
  <c r="I19" i="1" s="1"/>
  <c r="F19" i="1"/>
  <c r="H18" i="1"/>
  <c r="J18" i="1" s="1"/>
  <c r="G18" i="1"/>
  <c r="G15" i="1" s="1"/>
  <c r="F18" i="1"/>
  <c r="H17" i="1"/>
  <c r="I17" i="1" s="1"/>
  <c r="G17" i="1"/>
  <c r="F17" i="1"/>
  <c r="J16" i="1"/>
  <c r="I16" i="1"/>
  <c r="H16" i="1"/>
  <c r="H15" i="1" s="1"/>
  <c r="G16" i="1"/>
  <c r="F16" i="1"/>
  <c r="F15" i="1"/>
  <c r="H14" i="1"/>
  <c r="J14" i="1" s="1"/>
  <c r="G14" i="1"/>
  <c r="F14" i="1"/>
  <c r="H13" i="1"/>
  <c r="I13" i="1" s="1"/>
  <c r="G13" i="1"/>
  <c r="G12" i="1" s="1"/>
  <c r="F13" i="1"/>
  <c r="H12" i="1"/>
  <c r="F12" i="1"/>
  <c r="J11" i="1"/>
  <c r="H11" i="1"/>
  <c r="G11" i="1"/>
  <c r="I11" i="1" s="1"/>
  <c r="F11" i="1"/>
  <c r="H10" i="1"/>
  <c r="J10" i="1" s="1"/>
  <c r="G10" i="1"/>
  <c r="F10" i="1"/>
  <c r="H9" i="1"/>
  <c r="I9" i="1" s="1"/>
  <c r="G9" i="1"/>
  <c r="F9" i="1"/>
  <c r="J8" i="1"/>
  <c r="I8" i="1"/>
  <c r="H8" i="1"/>
  <c r="G8" i="1"/>
  <c r="F8" i="1"/>
  <c r="E8" i="1"/>
  <c r="C8" i="1"/>
  <c r="B8" i="1"/>
  <c r="D8" i="1" s="1"/>
  <c r="A8" i="1"/>
  <c r="H7" i="1"/>
  <c r="J7" i="1" s="1"/>
  <c r="G7" i="1"/>
  <c r="F7" i="1"/>
  <c r="C7" i="1"/>
  <c r="C6" i="1" s="1"/>
  <c r="B7" i="1"/>
  <c r="A7" i="1"/>
  <c r="I4" i="1"/>
  <c r="I3" i="1"/>
  <c r="J26" i="1" l="1"/>
  <c r="I26" i="1"/>
  <c r="G6" i="1"/>
  <c r="G5" i="1" s="1"/>
  <c r="J12" i="1"/>
  <c r="I12" i="1"/>
  <c r="I15" i="1"/>
  <c r="J15" i="1"/>
  <c r="D22" i="1"/>
  <c r="D6" i="1"/>
  <c r="E6" i="1"/>
  <c r="I22" i="1"/>
  <c r="D7" i="1"/>
  <c r="I28" i="1"/>
  <c r="I31" i="1"/>
  <c r="B6" i="1"/>
  <c r="B5" i="1" s="1"/>
  <c r="E7" i="1"/>
  <c r="I7" i="1"/>
  <c r="I6" i="1" s="1"/>
  <c r="J9" i="1"/>
  <c r="I10" i="1"/>
  <c r="J13" i="1"/>
  <c r="I14" i="1"/>
  <c r="J17" i="1"/>
  <c r="I18" i="1"/>
  <c r="J21" i="1"/>
  <c r="E22" i="1"/>
  <c r="J22" i="1"/>
  <c r="J23" i="1"/>
  <c r="D24" i="1"/>
  <c r="I24" i="1"/>
  <c r="I25" i="1"/>
  <c r="D26" i="1"/>
  <c r="J28" i="1"/>
  <c r="D29" i="1"/>
  <c r="D27" i="1" s="1"/>
  <c r="I32" i="1"/>
  <c r="C34" i="1"/>
  <c r="D34" i="1" s="1"/>
  <c r="I34" i="1"/>
  <c r="D35" i="1"/>
  <c r="I35" i="1"/>
  <c r="D36" i="1"/>
  <c r="I36" i="1"/>
  <c r="D37" i="1"/>
  <c r="I37" i="1"/>
  <c r="D38" i="1"/>
  <c r="I38" i="1"/>
  <c r="D39" i="1"/>
  <c r="I39" i="1"/>
  <c r="H6" i="1"/>
  <c r="C5" i="1" l="1"/>
  <c r="H5" i="1"/>
  <c r="J6" i="1"/>
  <c r="J5" i="1" l="1"/>
  <c r="I5" i="1"/>
  <c r="D5" i="1"/>
  <c r="E5" i="1"/>
</calcChain>
</file>

<file path=xl/sharedStrings.xml><?xml version="1.0" encoding="utf-8"?>
<sst xmlns="http://schemas.openxmlformats.org/spreadsheetml/2006/main" count="41" uniqueCount="33">
  <si>
    <t xml:space="preserve"> ◎ 2024년도 2차 추경 예산 -세입·세출 총괄표</t>
    <phoneticPr fontId="3" type="noConversion"/>
  </si>
  <si>
    <t>(단위= 천원,%)</t>
    <phoneticPr fontId="3" type="noConversion"/>
  </si>
  <si>
    <t>관/항/목</t>
    <phoneticPr fontId="3" type="noConversion"/>
  </si>
  <si>
    <t>2024년</t>
  </si>
  <si>
    <t>전년 대비</t>
    <phoneticPr fontId="3" type="noConversion"/>
  </si>
  <si>
    <t>1차 추경예산ⓐ</t>
  </si>
  <si>
    <t>2차 추경 예산ⓑ</t>
  </si>
  <si>
    <t>금액ⓑ-ⓐ</t>
    <phoneticPr fontId="3" type="noConversion"/>
  </si>
  <si>
    <t>%</t>
    <phoneticPr fontId="3" type="noConversion"/>
  </si>
  <si>
    <t>세입계</t>
    <phoneticPr fontId="3" type="noConversion"/>
  </si>
  <si>
    <t>세출계</t>
    <phoneticPr fontId="3" type="noConversion"/>
  </si>
  <si>
    <t>보조금수입</t>
  </si>
  <si>
    <t>사무비</t>
  </si>
  <si>
    <t>후원금수입</t>
  </si>
  <si>
    <t>재산조성비</t>
    <phoneticPr fontId="3" type="noConversion"/>
  </si>
  <si>
    <t>시설비</t>
    <phoneticPr fontId="3" type="noConversion"/>
  </si>
  <si>
    <t>자산취득비</t>
    <phoneticPr fontId="3" type="noConversion"/>
  </si>
  <si>
    <t>시설장비유지비</t>
    <phoneticPr fontId="3" type="noConversion"/>
  </si>
  <si>
    <t>전입금</t>
  </si>
  <si>
    <t>사업비</t>
    <phoneticPr fontId="3" type="noConversion"/>
  </si>
  <si>
    <t>법인전입금</t>
    <phoneticPr fontId="3" type="noConversion"/>
  </si>
  <si>
    <t>법인전입금(후원금)</t>
    <phoneticPr fontId="3" type="noConversion"/>
  </si>
  <si>
    <t>이월금</t>
  </si>
  <si>
    <t xml:space="preserve"> 잡지출</t>
    <phoneticPr fontId="3" type="noConversion"/>
  </si>
  <si>
    <t>전년도이월금</t>
  </si>
  <si>
    <t xml:space="preserve"> 예비비</t>
    <phoneticPr fontId="3" type="noConversion"/>
  </si>
  <si>
    <t>전년도이월금
(후원금)</t>
  </si>
  <si>
    <t>예비비</t>
    <phoneticPr fontId="3" type="noConversion"/>
  </si>
  <si>
    <t>잡수입</t>
  </si>
  <si>
    <t>반환금</t>
    <phoneticPr fontId="3" type="noConversion"/>
  </si>
  <si>
    <t>기타예금이자수입</t>
  </si>
  <si>
    <t>차기이월금</t>
    <phoneticPr fontId="3" type="noConversion"/>
  </si>
  <si>
    <t>기타잡수입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</si>
</sst>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43" formatCode="_-* #,##0.00_-;\-* #,##0.00_-;_-* &quot;-&quot;??_-;_-@_-"/>
    <numFmt numFmtId="176" formatCode="#,##0_ "/>
  </numFmts>
  <fonts count="12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나눔고딕"/>
      <family val="3"/>
      <charset val="129"/>
    </font>
    <font>
      <sz val="8"/>
      <name val="돋움"/>
      <family val="3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10"/>
      <name val="나눔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>
      <alignment vertical="center"/>
    </xf>
  </cellStyleXfs>
  <cellXfs count="102">
    <xf numFmtId="0" fontId="0" fillId="0" borderId="0" xfId="0"/>
    <xf numFmtId="0" fontId="2" fillId="2" borderId="0" xfId="0" applyFont="1" applyFill="1" applyAlignment="1">
      <alignment horizontal="left" vertical="center" shrinkToFit="1"/>
    </xf>
    <xf numFmtId="41" fontId="2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shrinkToFit="1"/>
    </xf>
    <xf numFmtId="41" fontId="4" fillId="2" borderId="0" xfId="0" applyNumberFormat="1" applyFont="1" applyFill="1" applyAlignment="1">
      <alignment horizontal="center" vertical="center"/>
    </xf>
    <xf numFmtId="0" fontId="4" fillId="2" borderId="0" xfId="0" applyNumberFormat="1" applyFont="1" applyFill="1" applyAlignment="1">
      <alignment horizontal="center" vertical="center"/>
    </xf>
    <xf numFmtId="41" fontId="5" fillId="3" borderId="0" xfId="0" applyNumberFormat="1" applyFont="1" applyFill="1" applyBorder="1" applyAlignment="1">
      <alignment horizontal="right" vertical="center" shrinkToFit="1"/>
    </xf>
    <xf numFmtId="0" fontId="6" fillId="4" borderId="1" xfId="0" applyFont="1" applyFill="1" applyBorder="1" applyAlignment="1">
      <alignment horizontal="center" vertical="center" shrinkToFit="1"/>
    </xf>
    <xf numFmtId="0" fontId="6" fillId="4" borderId="1" xfId="0" applyFont="1" applyFill="1" applyBorder="1" applyAlignment="1">
      <alignment horizontal="center" vertical="center" shrinkToFit="1"/>
    </xf>
    <xf numFmtId="0" fontId="6" fillId="4" borderId="2" xfId="0" applyFont="1" applyFill="1" applyBorder="1" applyAlignment="1">
      <alignment horizontal="center" vertical="center" shrinkToFit="1"/>
    </xf>
    <xf numFmtId="9" fontId="7" fillId="4" borderId="3" xfId="0" applyNumberFormat="1" applyFont="1" applyFill="1" applyBorder="1" applyAlignment="1">
      <alignment horizontal="center" vertical="center" wrapText="1"/>
    </xf>
    <xf numFmtId="9" fontId="7" fillId="4" borderId="4" xfId="0" applyNumberFormat="1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shrinkToFit="1"/>
    </xf>
    <xf numFmtId="0" fontId="5" fillId="2" borderId="0" xfId="0" applyFont="1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shrinkToFit="1"/>
    </xf>
    <xf numFmtId="0" fontId="6" fillId="4" borderId="7" xfId="0" applyFont="1" applyFill="1" applyBorder="1" applyAlignment="1">
      <alignment horizontal="center" vertical="center" shrinkToFit="1"/>
    </xf>
    <xf numFmtId="0" fontId="6" fillId="4" borderId="8" xfId="0" applyFont="1" applyFill="1" applyBorder="1" applyAlignment="1">
      <alignment horizontal="center" vertical="center" shrinkToFit="1"/>
    </xf>
    <xf numFmtId="176" fontId="6" fillId="4" borderId="9" xfId="0" applyNumberFormat="1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shrinkToFit="1"/>
    </xf>
    <xf numFmtId="0" fontId="8" fillId="2" borderId="12" xfId="0" applyFont="1" applyFill="1" applyBorder="1" applyAlignment="1">
      <alignment horizontal="center" vertical="center" shrinkToFit="1"/>
    </xf>
    <xf numFmtId="41" fontId="9" fillId="2" borderId="12" xfId="1" applyFont="1" applyFill="1" applyBorder="1" applyAlignment="1">
      <alignment horizontal="center" vertical="center" shrinkToFit="1"/>
    </xf>
    <xf numFmtId="41" fontId="9" fillId="2" borderId="13" xfId="1" applyFont="1" applyFill="1" applyBorder="1" applyAlignment="1">
      <alignment horizontal="center" vertical="center" shrinkToFit="1"/>
    </xf>
    <xf numFmtId="176" fontId="9" fillId="2" borderId="9" xfId="1" applyNumberFormat="1" applyFont="1" applyFill="1" applyBorder="1" applyAlignment="1">
      <alignment horizontal="right" vertical="center"/>
    </xf>
    <xf numFmtId="9" fontId="10" fillId="0" borderId="14" xfId="0" applyNumberFormat="1" applyFont="1" applyFill="1" applyBorder="1" applyAlignment="1">
      <alignment horizontal="center" vertical="center"/>
    </xf>
    <xf numFmtId="41" fontId="8" fillId="2" borderId="15" xfId="0" applyNumberFormat="1" applyFont="1" applyFill="1" applyBorder="1" applyAlignment="1">
      <alignment horizontal="center" vertical="center"/>
    </xf>
    <xf numFmtId="176" fontId="9" fillId="2" borderId="12" xfId="1" applyNumberFormat="1" applyFont="1" applyFill="1" applyBorder="1" applyAlignment="1">
      <alignment horizontal="right" vertical="center"/>
    </xf>
    <xf numFmtId="176" fontId="9" fillId="2" borderId="13" xfId="1" applyNumberFormat="1" applyFont="1" applyFill="1" applyBorder="1" applyAlignment="1">
      <alignment horizontal="right" vertical="center" shrinkToFit="1"/>
    </xf>
    <xf numFmtId="176" fontId="9" fillId="2" borderId="3" xfId="1" applyNumberFormat="1" applyFont="1" applyFill="1" applyBorder="1" applyAlignment="1">
      <alignment horizontal="right" vertical="center" shrinkToFit="1"/>
    </xf>
    <xf numFmtId="9" fontId="10" fillId="0" borderId="16" xfId="0" applyNumberFormat="1" applyFont="1" applyFill="1" applyBorder="1" applyAlignment="1">
      <alignment horizontal="center" vertical="center"/>
    </xf>
    <xf numFmtId="41" fontId="5" fillId="2" borderId="0" xfId="0" applyNumberFormat="1" applyFont="1" applyFill="1" applyAlignment="1">
      <alignment horizontal="center" vertical="center"/>
    </xf>
    <xf numFmtId="0" fontId="11" fillId="4" borderId="1" xfId="0" applyNumberFormat="1" applyFont="1" applyFill="1" applyBorder="1" applyAlignment="1">
      <alignment vertical="center" shrinkToFit="1"/>
    </xf>
    <xf numFmtId="41" fontId="11" fillId="4" borderId="1" xfId="1" applyFont="1" applyFill="1" applyBorder="1" applyAlignment="1">
      <alignment vertical="center" shrinkToFit="1"/>
    </xf>
    <xf numFmtId="41" fontId="11" fillId="4" borderId="17" xfId="1" applyFont="1" applyFill="1" applyBorder="1" applyAlignment="1">
      <alignment vertical="center" shrinkToFit="1"/>
    </xf>
    <xf numFmtId="176" fontId="11" fillId="4" borderId="9" xfId="1" applyNumberFormat="1" applyFont="1" applyFill="1" applyBorder="1" applyAlignment="1">
      <alignment horizontal="right" vertical="center"/>
    </xf>
    <xf numFmtId="9" fontId="11" fillId="4" borderId="18" xfId="0" applyNumberFormat="1" applyFont="1" applyFill="1" applyBorder="1" applyAlignment="1">
      <alignment horizontal="center" vertical="center"/>
    </xf>
    <xf numFmtId="0" fontId="11" fillId="4" borderId="5" xfId="0" applyNumberFormat="1" applyFont="1" applyFill="1" applyBorder="1" applyAlignment="1">
      <alignment vertical="center"/>
    </xf>
    <xf numFmtId="176" fontId="11" fillId="4" borderId="1" xfId="1" applyNumberFormat="1" applyFont="1" applyFill="1" applyBorder="1" applyAlignment="1">
      <alignment vertical="center"/>
    </xf>
    <xf numFmtId="176" fontId="11" fillId="4" borderId="17" xfId="1" applyNumberFormat="1" applyFont="1" applyFill="1" applyBorder="1" applyAlignment="1">
      <alignment vertical="center"/>
    </xf>
    <xf numFmtId="9" fontId="11" fillId="4" borderId="10" xfId="0" applyNumberFormat="1" applyFont="1" applyFill="1" applyBorder="1" applyAlignment="1">
      <alignment horizontal="center" vertical="center"/>
    </xf>
    <xf numFmtId="0" fontId="5" fillId="2" borderId="19" xfId="0" applyNumberFormat="1" applyFont="1" applyFill="1" applyBorder="1" applyAlignment="1">
      <alignment horizontal="left" vertical="center" indent="1"/>
    </xf>
    <xf numFmtId="41" fontId="5" fillId="2" borderId="6" xfId="0" applyNumberFormat="1" applyFont="1" applyFill="1" applyBorder="1" applyAlignment="1">
      <alignment horizontal="center" vertical="center"/>
    </xf>
    <xf numFmtId="41" fontId="5" fillId="2" borderId="20" xfId="0" applyNumberFormat="1" applyFont="1" applyFill="1" applyBorder="1" applyAlignment="1">
      <alignment horizontal="center" vertical="center"/>
    </xf>
    <xf numFmtId="176" fontId="5" fillId="0" borderId="21" xfId="1" applyNumberFormat="1" applyFont="1" applyFill="1" applyBorder="1" applyAlignment="1">
      <alignment vertical="center"/>
    </xf>
    <xf numFmtId="9" fontId="5" fillId="0" borderId="6" xfId="0" applyNumberFormat="1" applyFont="1" applyFill="1" applyBorder="1" applyAlignment="1">
      <alignment horizontal="center" vertical="center"/>
    </xf>
    <xf numFmtId="0" fontId="11" fillId="0" borderId="22" xfId="0" applyNumberFormat="1" applyFont="1" applyFill="1" applyBorder="1" applyAlignment="1">
      <alignment horizontal="left" vertical="center" indent="1"/>
    </xf>
    <xf numFmtId="176" fontId="11" fillId="0" borderId="6" xfId="1" applyNumberFormat="1" applyFont="1" applyFill="1" applyBorder="1" applyAlignment="1">
      <alignment vertical="center"/>
    </xf>
    <xf numFmtId="176" fontId="11" fillId="0" borderId="20" xfId="1" applyNumberFormat="1" applyFont="1" applyFill="1" applyBorder="1" applyAlignment="1">
      <alignment vertical="center"/>
    </xf>
    <xf numFmtId="176" fontId="11" fillId="0" borderId="21" xfId="1" applyNumberFormat="1" applyFont="1" applyFill="1" applyBorder="1" applyAlignment="1">
      <alignment vertical="center"/>
    </xf>
    <xf numFmtId="9" fontId="11" fillId="0" borderId="19" xfId="0" applyNumberFormat="1" applyFont="1" applyFill="1" applyBorder="1" applyAlignment="1">
      <alignment horizontal="center" vertical="center"/>
    </xf>
    <xf numFmtId="0" fontId="5" fillId="0" borderId="6" xfId="1" applyNumberFormat="1" applyFont="1" applyFill="1" applyBorder="1" applyAlignment="1">
      <alignment horizontal="left" vertical="center" wrapText="1" indent="1" shrinkToFit="1"/>
    </xf>
    <xf numFmtId="41" fontId="5" fillId="0" borderId="6" xfId="1" applyFont="1" applyFill="1" applyBorder="1" applyAlignment="1">
      <alignment vertical="center" shrinkToFit="1"/>
    </xf>
    <xf numFmtId="41" fontId="5" fillId="0" borderId="20" xfId="1" applyFont="1" applyFill="1" applyBorder="1" applyAlignment="1">
      <alignment vertical="center" shrinkToFit="1"/>
    </xf>
    <xf numFmtId="0" fontId="5" fillId="0" borderId="22" xfId="0" applyNumberFormat="1" applyFont="1" applyFill="1" applyBorder="1" applyAlignment="1">
      <alignment horizontal="left" vertical="center" indent="2"/>
    </xf>
    <xf numFmtId="41" fontId="5" fillId="0" borderId="6" xfId="1" applyFont="1" applyFill="1" applyBorder="1" applyAlignment="1">
      <alignment horizontal="left" vertical="center" indent="2"/>
    </xf>
    <xf numFmtId="41" fontId="5" fillId="0" borderId="20" xfId="1" applyFont="1" applyFill="1" applyBorder="1" applyAlignment="1">
      <alignment horizontal="left" vertical="center" indent="2"/>
    </xf>
    <xf numFmtId="9" fontId="5" fillId="0" borderId="19" xfId="0" applyNumberFormat="1" applyFont="1" applyFill="1" applyBorder="1" applyAlignment="1">
      <alignment horizontal="center" vertical="center"/>
    </xf>
    <xf numFmtId="0" fontId="5" fillId="2" borderId="6" xfId="0" applyNumberFormat="1" applyFont="1" applyFill="1" applyBorder="1" applyAlignment="1">
      <alignment horizontal="left" vertical="center" indent="1"/>
    </xf>
    <xf numFmtId="0" fontId="5" fillId="0" borderId="22" xfId="1" applyNumberFormat="1" applyFont="1" applyFill="1" applyBorder="1" applyAlignment="1">
      <alignment horizontal="left" vertical="center" indent="2"/>
    </xf>
    <xf numFmtId="41" fontId="5" fillId="0" borderId="7" xfId="1" applyFont="1" applyFill="1" applyBorder="1" applyAlignment="1">
      <alignment horizontal="left" vertical="center" indent="2"/>
    </xf>
    <xf numFmtId="41" fontId="5" fillId="0" borderId="8" xfId="1" applyFont="1" applyFill="1" applyBorder="1" applyAlignment="1">
      <alignment horizontal="left" vertical="center" indent="2"/>
    </xf>
    <xf numFmtId="176" fontId="5" fillId="0" borderId="23" xfId="1" applyNumberFormat="1" applyFont="1" applyFill="1" applyBorder="1" applyAlignment="1">
      <alignment vertical="center"/>
    </xf>
    <xf numFmtId="176" fontId="11" fillId="4" borderId="9" xfId="1" applyNumberFormat="1" applyFont="1" applyFill="1" applyBorder="1" applyAlignment="1">
      <alignment vertical="center"/>
    </xf>
    <xf numFmtId="0" fontId="5" fillId="0" borderId="6" xfId="1" applyNumberFormat="1" applyFont="1" applyFill="1" applyBorder="1" applyAlignment="1">
      <alignment horizontal="left" vertical="center" indent="1" shrinkToFit="1"/>
    </xf>
    <xf numFmtId="0" fontId="5" fillId="0" borderId="22" xfId="0" applyNumberFormat="1" applyFont="1" applyFill="1" applyBorder="1" applyAlignment="1">
      <alignment horizontal="left" vertical="center" indent="1"/>
    </xf>
    <xf numFmtId="176" fontId="5" fillId="0" borderId="6" xfId="1" applyNumberFormat="1" applyFont="1" applyFill="1" applyBorder="1" applyAlignment="1">
      <alignment vertical="center"/>
    </xf>
    <xf numFmtId="176" fontId="5" fillId="0" borderId="20" xfId="1" applyNumberFormat="1" applyFont="1" applyFill="1" applyBorder="1" applyAlignment="1">
      <alignment vertical="center"/>
    </xf>
    <xf numFmtId="0" fontId="5" fillId="0" borderId="22" xfId="1" applyNumberFormat="1" applyFont="1" applyFill="1" applyBorder="1" applyAlignment="1">
      <alignment horizontal="left" vertical="center" indent="1"/>
    </xf>
    <xf numFmtId="0" fontId="5" fillId="2" borderId="7" xfId="0" applyNumberFormat="1" applyFont="1" applyFill="1" applyBorder="1" applyAlignment="1">
      <alignment horizontal="left" vertical="center" indent="1"/>
    </xf>
    <xf numFmtId="0" fontId="5" fillId="2" borderId="6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1" fillId="4" borderId="1" xfId="0" applyNumberFormat="1" applyFont="1" applyFill="1" applyBorder="1" applyAlignment="1">
      <alignment horizontal="left" vertical="center"/>
    </xf>
    <xf numFmtId="41" fontId="11" fillId="4" borderId="1" xfId="1" applyFont="1" applyFill="1" applyBorder="1" applyAlignment="1">
      <alignment horizontal="left" vertical="center"/>
    </xf>
    <xf numFmtId="41" fontId="11" fillId="4" borderId="17" xfId="1" applyFont="1" applyFill="1" applyBorder="1" applyAlignment="1">
      <alignment horizontal="left" vertical="center"/>
    </xf>
    <xf numFmtId="0" fontId="5" fillId="0" borderId="6" xfId="1" applyNumberFormat="1" applyFont="1" applyFill="1" applyBorder="1" applyAlignment="1">
      <alignment horizontal="left" vertical="center" indent="1"/>
    </xf>
    <xf numFmtId="41" fontId="5" fillId="0" borderId="6" xfId="1" applyFont="1" applyFill="1" applyBorder="1" applyAlignment="1">
      <alignment vertical="center"/>
    </xf>
    <xf numFmtId="41" fontId="5" fillId="0" borderId="20" xfId="1" applyFont="1" applyFill="1" applyBorder="1" applyAlignment="1">
      <alignment vertical="center"/>
    </xf>
    <xf numFmtId="0" fontId="5" fillId="0" borderId="22" xfId="0" applyNumberFormat="1" applyFont="1" applyFill="1" applyBorder="1" applyAlignment="1">
      <alignment horizontal="left" vertical="center" wrapText="1" indent="1"/>
    </xf>
    <xf numFmtId="43" fontId="5" fillId="2" borderId="0" xfId="0" applyNumberFormat="1" applyFont="1" applyFill="1" applyAlignment="1">
      <alignment horizontal="center" vertical="center"/>
    </xf>
    <xf numFmtId="41" fontId="5" fillId="0" borderId="6" xfId="0" applyNumberFormat="1" applyFont="1" applyFill="1" applyBorder="1" applyAlignment="1">
      <alignment horizontal="center" vertical="center"/>
    </xf>
    <xf numFmtId="41" fontId="5" fillId="0" borderId="20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left" vertical="center" indent="1"/>
    </xf>
    <xf numFmtId="9" fontId="5" fillId="0" borderId="6" xfId="0" applyNumberFormat="1" applyFont="1" applyFill="1" applyBorder="1" applyAlignment="1">
      <alignment horizontal="right" vertical="center" indent="1"/>
    </xf>
    <xf numFmtId="41" fontId="5" fillId="0" borderId="6" xfId="1" applyFont="1" applyFill="1" applyBorder="1" applyAlignment="1">
      <alignment horizontal="right" vertical="center"/>
    </xf>
    <xf numFmtId="41" fontId="5" fillId="0" borderId="20" xfId="1" applyFont="1" applyFill="1" applyBorder="1" applyAlignment="1">
      <alignment horizontal="right" vertical="center"/>
    </xf>
    <xf numFmtId="176" fontId="11" fillId="4" borderId="13" xfId="1" applyNumberFormat="1" applyFont="1" applyFill="1" applyBorder="1" applyAlignment="1">
      <alignment vertical="center"/>
    </xf>
    <xf numFmtId="9" fontId="5" fillId="0" borderId="24" xfId="0" applyNumberFormat="1" applyFont="1" applyFill="1" applyBorder="1" applyAlignment="1">
      <alignment horizontal="center" vertical="center"/>
    </xf>
    <xf numFmtId="0" fontId="5" fillId="0" borderId="7" xfId="1" applyNumberFormat="1" applyFont="1" applyFill="1" applyBorder="1" applyAlignment="1">
      <alignment horizontal="left" vertical="center" indent="1" shrinkToFit="1"/>
    </xf>
    <xf numFmtId="41" fontId="5" fillId="0" borderId="7" xfId="1" applyFont="1" applyFill="1" applyBorder="1" applyAlignment="1">
      <alignment vertical="center" shrinkToFit="1"/>
    </xf>
    <xf numFmtId="41" fontId="5" fillId="0" borderId="25" xfId="1" applyFont="1" applyFill="1" applyBorder="1" applyAlignment="1">
      <alignment vertical="center" shrinkToFit="1"/>
    </xf>
    <xf numFmtId="9" fontId="5" fillId="0" borderId="7" xfId="0" applyNumberFormat="1" applyFont="1" applyFill="1" applyBorder="1" applyAlignment="1">
      <alignment horizontal="center" vertical="center"/>
    </xf>
    <xf numFmtId="0" fontId="5" fillId="0" borderId="11" xfId="0" applyNumberFormat="1" applyFont="1" applyFill="1" applyBorder="1" applyAlignment="1">
      <alignment horizontal="left" vertical="center" indent="1"/>
    </xf>
    <xf numFmtId="176" fontId="5" fillId="0" borderId="7" xfId="1" applyNumberFormat="1" applyFont="1" applyFill="1" applyBorder="1" applyAlignment="1">
      <alignment vertical="center"/>
    </xf>
    <xf numFmtId="176" fontId="5" fillId="0" borderId="25" xfId="1" applyNumberFormat="1" applyFont="1" applyFill="1" applyBorder="1" applyAlignment="1">
      <alignment vertical="center"/>
    </xf>
    <xf numFmtId="9" fontId="5" fillId="0" borderId="26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 shrinkToFit="1"/>
    </xf>
    <xf numFmtId="41" fontId="4" fillId="2" borderId="0" xfId="0" applyNumberFormat="1" applyFont="1" applyFill="1" applyAlignment="1">
      <alignment vertical="center" shrinkToFit="1"/>
    </xf>
    <xf numFmtId="41" fontId="4" fillId="3" borderId="0" xfId="0" applyNumberFormat="1" applyFont="1" applyFill="1" applyAlignment="1">
      <alignment vertical="center"/>
    </xf>
    <xf numFmtId="43" fontId="4" fillId="3" borderId="0" xfId="0" applyNumberFormat="1" applyFont="1" applyFill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569;&#44221;&#51008;/&#50808;)&#45824;&#51204;&#49436;&#48512;&#50500;&#46041;&#48372;&#54840;&#51204;&#47928;&#44592;&#44288;/2.%20&#50696;&#49328;&#44288;&#47144;/2024&#45380;%20&#50696;&#49328;%20&#44288;&#47144;/3-1.%202024&#45380;%202&#52264;%20&#52628;&#44221;&#50696;&#49328;&#49436;(&#45824;&#51204;&#49436;&#48512;&#50500;&#46041;&#48372;&#54840;&#51204;&#47928;&#44592;&#44288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1.%20&#45824;&#51204;&#49436;&#48512;&#50500;&#46041;&#48372;&#54840;&#51204;&#47928;&#44592;&#44288;_2024&#45380;%202&#52264;%20&#52628;&#44032;&#44221;&#51221;&#50696;&#49328;&#4943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예산총괄표"/>
      <sheetName val="2. 세입명세서"/>
      <sheetName val="3. 세출명세서"/>
      <sheetName val="4. 사업계획서"/>
      <sheetName val="5. 예산편성사유"/>
      <sheetName val="Sheet2"/>
      <sheetName val="Sheet1"/>
    </sheetNames>
    <sheetDataSet>
      <sheetData sheetId="0"/>
      <sheetData sheetId="1">
        <row r="8">
          <cell r="C8" t="str">
            <v>정부보조금</v>
          </cell>
          <cell r="E8">
            <v>901516</v>
          </cell>
          <cell r="F8">
            <v>901516</v>
          </cell>
        </row>
        <row r="14">
          <cell r="C14" t="str">
            <v>시도보조금</v>
          </cell>
          <cell r="E14">
            <v>168964</v>
          </cell>
          <cell r="F14">
            <v>168964</v>
          </cell>
        </row>
        <row r="25">
          <cell r="C25" t="str">
            <v>지정후원금</v>
          </cell>
          <cell r="E25">
            <v>112000</v>
          </cell>
          <cell r="F25">
            <v>112000</v>
          </cell>
        </row>
        <row r="27">
          <cell r="C27" t="str">
            <v>비지정후원금</v>
          </cell>
          <cell r="E27">
            <v>0</v>
          </cell>
          <cell r="F27">
            <v>0</v>
          </cell>
        </row>
        <row r="32">
          <cell r="D32" t="str">
            <v>운영전입금</v>
          </cell>
          <cell r="E32">
            <v>234954</v>
          </cell>
          <cell r="F32">
            <v>234936</v>
          </cell>
        </row>
        <row r="53">
          <cell r="D53" t="str">
            <v>사업전입금</v>
          </cell>
          <cell r="E53">
            <v>38780</v>
          </cell>
          <cell r="F53">
            <v>38780</v>
          </cell>
        </row>
        <row r="59">
          <cell r="E59">
            <v>0</v>
          </cell>
          <cell r="F59">
            <v>0</v>
          </cell>
        </row>
        <row r="62">
          <cell r="E62">
            <v>28059</v>
          </cell>
          <cell r="F62">
            <v>28059</v>
          </cell>
        </row>
        <row r="69">
          <cell r="E69">
            <v>26715</v>
          </cell>
          <cell r="F69">
            <v>26715</v>
          </cell>
        </row>
        <row r="74">
          <cell r="E74">
            <v>180</v>
          </cell>
          <cell r="F74">
            <v>180</v>
          </cell>
        </row>
        <row r="75">
          <cell r="E75">
            <v>2500</v>
          </cell>
          <cell r="F75">
            <v>2500</v>
          </cell>
        </row>
      </sheetData>
      <sheetData sheetId="2">
        <row r="7">
          <cell r="B7" t="str">
            <v>인건비</v>
          </cell>
          <cell r="E7">
            <v>1013888</v>
          </cell>
        </row>
        <row r="8">
          <cell r="C8" t="str">
            <v>급여</v>
          </cell>
          <cell r="D8">
            <v>642218</v>
          </cell>
          <cell r="E8">
            <v>641724</v>
          </cell>
        </row>
        <row r="15">
          <cell r="C15" t="str">
            <v>제수당</v>
          </cell>
          <cell r="D15">
            <v>203724</v>
          </cell>
          <cell r="E15">
            <v>203724</v>
          </cell>
        </row>
        <row r="25">
          <cell r="C25" t="str">
            <v>퇴직금및적립금</v>
          </cell>
          <cell r="D25">
            <v>72940</v>
          </cell>
          <cell r="E25">
            <v>72940</v>
          </cell>
        </row>
        <row r="26">
          <cell r="C26" t="str">
            <v>사회보험부담금</v>
          </cell>
          <cell r="D26">
            <v>95500</v>
          </cell>
          <cell r="E26">
            <v>95500</v>
          </cell>
        </row>
        <row r="27">
          <cell r="B27" t="str">
            <v>업무추진비</v>
          </cell>
          <cell r="E27">
            <v>6040</v>
          </cell>
        </row>
        <row r="28">
          <cell r="C28" t="str">
            <v>기관운영비</v>
          </cell>
          <cell r="D28">
            <v>2430</v>
          </cell>
          <cell r="E28">
            <v>3130</v>
          </cell>
        </row>
        <row r="33">
          <cell r="C33" t="str">
            <v>회의비</v>
          </cell>
          <cell r="D33">
            <v>900</v>
          </cell>
          <cell r="E33">
            <v>2910</v>
          </cell>
        </row>
        <row r="36">
          <cell r="B36" t="str">
            <v>운영비</v>
          </cell>
        </row>
        <row r="37">
          <cell r="C37" t="str">
            <v>여비</v>
          </cell>
          <cell r="D37">
            <v>4500</v>
          </cell>
          <cell r="E37">
            <v>4500</v>
          </cell>
        </row>
        <row r="38">
          <cell r="C38" t="str">
            <v>수용비 및 수수료</v>
          </cell>
          <cell r="D38">
            <v>22052</v>
          </cell>
          <cell r="E38">
            <v>24320</v>
          </cell>
        </row>
        <row r="50">
          <cell r="C50" t="str">
            <v>공공요금</v>
          </cell>
          <cell r="D50">
            <v>21600</v>
          </cell>
          <cell r="E50">
            <v>21600</v>
          </cell>
        </row>
        <row r="54">
          <cell r="C54" t="str">
            <v>제세공과금</v>
          </cell>
          <cell r="D54">
            <v>5220</v>
          </cell>
          <cell r="E54">
            <v>5540</v>
          </cell>
        </row>
        <row r="64">
          <cell r="C64" t="str">
            <v>차량비</v>
          </cell>
          <cell r="D64">
            <v>34880</v>
          </cell>
          <cell r="E64">
            <v>35112</v>
          </cell>
        </row>
        <row r="69">
          <cell r="C69" t="str">
            <v>기타운영비</v>
          </cell>
          <cell r="D69">
            <v>39640</v>
          </cell>
          <cell r="E69">
            <v>34586</v>
          </cell>
        </row>
        <row r="87">
          <cell r="D87">
            <v>0</v>
          </cell>
          <cell r="E87">
            <v>0</v>
          </cell>
        </row>
        <row r="88">
          <cell r="D88">
            <v>1462</v>
          </cell>
          <cell r="E88">
            <v>1462</v>
          </cell>
        </row>
        <row r="91">
          <cell r="D91">
            <v>0</v>
          </cell>
          <cell r="E91">
            <v>0</v>
          </cell>
        </row>
        <row r="143">
          <cell r="E143">
            <v>50</v>
          </cell>
        </row>
        <row r="146">
          <cell r="D146">
            <v>2000</v>
          </cell>
          <cell r="E146">
            <v>2000</v>
          </cell>
        </row>
        <row r="147">
          <cell r="D147">
            <v>25126</v>
          </cell>
          <cell r="E147">
            <v>25126</v>
          </cell>
        </row>
        <row r="153">
          <cell r="D153">
            <v>952</v>
          </cell>
          <cell r="E153">
            <v>952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예산총칙"/>
      <sheetName val="1. 예산총괄표"/>
      <sheetName val="2. 세입명세서"/>
      <sheetName val="3. 세출명세서"/>
      <sheetName val="4.예산추경사유서"/>
    </sheetNames>
    <sheetDataSet>
      <sheetData sheetId="0"/>
      <sheetData sheetId="1"/>
      <sheetData sheetId="2"/>
      <sheetData sheetId="3"/>
      <sheetData sheetId="4">
        <row r="94">
          <cell r="C94" t="str">
            <v>아동학대예방사업</v>
          </cell>
          <cell r="D94">
            <v>17000</v>
          </cell>
          <cell r="E94">
            <v>17000</v>
          </cell>
        </row>
        <row r="100">
          <cell r="C100" t="str">
            <v>방문똑똑!마음톡톡!사업</v>
          </cell>
          <cell r="D100">
            <v>122674</v>
          </cell>
          <cell r="E100">
            <v>122674</v>
          </cell>
        </row>
        <row r="113">
          <cell r="C113" t="str">
            <v>학대피해아동
심리정서지원사업</v>
          </cell>
          <cell r="D113">
            <v>60000</v>
          </cell>
          <cell r="E113">
            <v>60000</v>
          </cell>
        </row>
        <row r="119">
          <cell r="C119" t="str">
            <v>저소득가정아동지원사업</v>
          </cell>
          <cell r="D119">
            <v>10000</v>
          </cell>
          <cell r="E119">
            <v>10000</v>
          </cell>
        </row>
        <row r="125">
          <cell r="C125" t="str">
            <v>지역협력사업</v>
          </cell>
          <cell r="D125">
            <v>2100</v>
          </cell>
          <cell r="E125">
            <v>2100</v>
          </cell>
        </row>
        <row r="129">
          <cell r="C129" t="str">
            <v>홈케어플래너서포터즈지원사업</v>
          </cell>
          <cell r="D129">
            <v>112000</v>
          </cell>
          <cell r="E129">
            <v>112000</v>
          </cell>
        </row>
        <row r="135">
          <cell r="C135" t="str">
            <v>학대피해아동
심층사례관리강화사업</v>
          </cell>
          <cell r="D135">
            <v>14700</v>
          </cell>
          <cell r="E135">
            <v>14700</v>
          </cell>
        </row>
        <row r="141">
          <cell r="D141">
            <v>50</v>
          </cell>
        </row>
        <row r="144">
          <cell r="D144">
            <v>27126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4"/>
  <sheetViews>
    <sheetView showGridLines="0" tabSelected="1" zoomScaleNormal="100" zoomScaleSheetLayoutView="100" workbookViewId="0">
      <pane ySplit="5" topLeftCell="A27" activePane="bottomLeft" state="frozen"/>
      <selection activeCell="E5" sqref="E5"/>
      <selection pane="bottomLeft" activeCell="G14" sqref="G14"/>
    </sheetView>
  </sheetViews>
  <sheetFormatPr defaultColWidth="8.88671875" defaultRowHeight="13.5"/>
  <cols>
    <col min="1" max="1" width="23.5546875" style="98" customWidth="1"/>
    <col min="2" max="2" width="13.44140625" style="98" customWidth="1"/>
    <col min="3" max="3" width="14.109375" style="98" customWidth="1"/>
    <col min="4" max="4" width="11" style="5" customWidth="1"/>
    <col min="5" max="5" width="10.77734375" style="6" customWidth="1"/>
    <col min="6" max="6" width="32" style="100" customWidth="1"/>
    <col min="7" max="7" width="14.21875" style="100" customWidth="1"/>
    <col min="8" max="8" width="14.5546875" style="100" customWidth="1"/>
    <col min="9" max="9" width="13.44140625" style="100" customWidth="1"/>
    <col min="10" max="10" width="10.33203125" style="100" customWidth="1"/>
    <col min="11" max="11" width="2.109375" style="3" customWidth="1"/>
    <col min="12" max="12" width="11.33203125" style="3" bestFit="1" customWidth="1"/>
    <col min="13" max="18" width="8.88671875" style="3"/>
    <col min="19" max="23" width="11.109375" style="3" customWidth="1"/>
    <col min="24" max="16384" width="8.88671875" style="3"/>
  </cols>
  <sheetData>
    <row r="1" spans="1:12" ht="33.75" customHeight="1">
      <c r="A1" s="1" t="s">
        <v>0</v>
      </c>
      <c r="B1" s="1"/>
      <c r="C1" s="1"/>
      <c r="D1" s="1"/>
      <c r="E1" s="1"/>
      <c r="F1" s="2"/>
      <c r="G1" s="2"/>
      <c r="H1" s="2"/>
      <c r="I1" s="2"/>
      <c r="J1" s="2"/>
    </row>
    <row r="2" spans="1:12" ht="12.75" customHeight="1" thickBot="1">
      <c r="A2" s="4"/>
      <c r="B2" s="4"/>
      <c r="C2" s="4"/>
      <c r="F2" s="5"/>
      <c r="G2" s="5"/>
      <c r="H2" s="5"/>
      <c r="I2" s="5"/>
      <c r="J2" s="7" t="s">
        <v>1</v>
      </c>
    </row>
    <row r="3" spans="1:12" s="14" customFormat="1" ht="21" customHeight="1">
      <c r="A3" s="8" t="s">
        <v>2</v>
      </c>
      <c r="B3" s="9" t="s">
        <v>3</v>
      </c>
      <c r="C3" s="10" t="s">
        <v>3</v>
      </c>
      <c r="D3" s="11" t="s">
        <v>4</v>
      </c>
      <c r="E3" s="12"/>
      <c r="F3" s="13" t="s">
        <v>2</v>
      </c>
      <c r="G3" s="9" t="s">
        <v>3</v>
      </c>
      <c r="H3" s="10" t="s">
        <v>3</v>
      </c>
      <c r="I3" s="11" t="str">
        <f>+D3</f>
        <v>전년 대비</v>
      </c>
      <c r="J3" s="12"/>
    </row>
    <row r="4" spans="1:12" s="14" customFormat="1" ht="21" customHeight="1">
      <c r="A4" s="15"/>
      <c r="B4" s="16" t="s">
        <v>5</v>
      </c>
      <c r="C4" s="17" t="s">
        <v>6</v>
      </c>
      <c r="D4" s="18" t="s">
        <v>7</v>
      </c>
      <c r="E4" s="19" t="s">
        <v>8</v>
      </c>
      <c r="F4" s="20"/>
      <c r="G4" s="16" t="s">
        <v>5</v>
      </c>
      <c r="H4" s="17" t="s">
        <v>6</v>
      </c>
      <c r="I4" s="18" t="str">
        <f>+D4</f>
        <v>금액ⓑ-ⓐ</v>
      </c>
      <c r="J4" s="19" t="s">
        <v>8</v>
      </c>
    </row>
    <row r="5" spans="1:12" s="14" customFormat="1" ht="21" customHeight="1">
      <c r="A5" s="21" t="s">
        <v>9</v>
      </c>
      <c r="B5" s="22">
        <f>+B6+B22+B26+B34+B37</f>
        <v>1513668</v>
      </c>
      <c r="C5" s="23">
        <f>+C6+C22+C26+C34+C37</f>
        <v>1513650</v>
      </c>
      <c r="D5" s="24">
        <f>+C5-B5</f>
        <v>-18</v>
      </c>
      <c r="E5" s="25">
        <f>IF(C5&gt;0,+C5/B5,"")</f>
        <v>0.99998810835665419</v>
      </c>
      <c r="F5" s="26" t="s">
        <v>10</v>
      </c>
      <c r="G5" s="27">
        <f>+G6+G22+G26+G34+G35+G38</f>
        <v>1513668</v>
      </c>
      <c r="H5" s="28">
        <f>+H6+H22+H26+H34+H35+H38</f>
        <v>1513650</v>
      </c>
      <c r="I5" s="29">
        <f>IF(H5&gt;0,+H5-G5,"")</f>
        <v>-18</v>
      </c>
      <c r="J5" s="30">
        <f>IF(H5&gt;0,+H5/G5,"")</f>
        <v>0.99998810835665419</v>
      </c>
      <c r="L5" s="31"/>
    </row>
    <row r="6" spans="1:12" s="14" customFormat="1" ht="21" customHeight="1">
      <c r="A6" s="32" t="s">
        <v>11</v>
      </c>
      <c r="B6" s="33">
        <f>+B8+B7</f>
        <v>1070480</v>
      </c>
      <c r="C6" s="34">
        <f>+C8+C7</f>
        <v>1070480</v>
      </c>
      <c r="D6" s="35">
        <f>+C6-B6</f>
        <v>0</v>
      </c>
      <c r="E6" s="36">
        <f>IF(C6&gt;0,+C6/B6,"")</f>
        <v>1</v>
      </c>
      <c r="F6" s="37" t="s">
        <v>12</v>
      </c>
      <c r="G6" s="38">
        <f>+G7+G12+G15</f>
        <v>1145604</v>
      </c>
      <c r="H6" s="39">
        <f>+H7+H12+H15</f>
        <v>1145586</v>
      </c>
      <c r="I6" s="35">
        <f>+I7+I12+I15</f>
        <v>-18</v>
      </c>
      <c r="J6" s="40">
        <f t="shared" ref="J6:J39" si="0">IF(H6&gt;0,+H6/G6,"")</f>
        <v>0.99998428776435833</v>
      </c>
    </row>
    <row r="7" spans="1:12" s="14" customFormat="1" ht="21" customHeight="1">
      <c r="A7" s="41" t="str">
        <f>'[1]2. 세입명세서'!C8</f>
        <v>정부보조금</v>
      </c>
      <c r="B7" s="42">
        <f>'[1]2. 세입명세서'!E8</f>
        <v>901516</v>
      </c>
      <c r="C7" s="43">
        <f>'[1]2. 세입명세서'!F8</f>
        <v>901516</v>
      </c>
      <c r="D7" s="44">
        <f>+C7-B7</f>
        <v>0</v>
      </c>
      <c r="E7" s="45">
        <f>IF(C7&gt;0,+C7/B7,"")</f>
        <v>1</v>
      </c>
      <c r="F7" s="46" t="str">
        <f>'[1]3. 세출명세서'!B7</f>
        <v>인건비</v>
      </c>
      <c r="G7" s="47">
        <f>SUM(G8:G11)</f>
        <v>1014382</v>
      </c>
      <c r="H7" s="48">
        <f>'[1]3. 세출명세서'!E7</f>
        <v>1013888</v>
      </c>
      <c r="I7" s="49">
        <f>+H7-G7</f>
        <v>-494</v>
      </c>
      <c r="J7" s="50">
        <f t="shared" si="0"/>
        <v>0.99951300397680554</v>
      </c>
    </row>
    <row r="8" spans="1:12" s="14" customFormat="1" ht="21" customHeight="1">
      <c r="A8" s="51" t="str">
        <f>'[1]2. 세입명세서'!C14</f>
        <v>시도보조금</v>
      </c>
      <c r="B8" s="52">
        <f>'[1]2. 세입명세서'!E14</f>
        <v>168964</v>
      </c>
      <c r="C8" s="53">
        <f>'[1]2. 세입명세서'!F14</f>
        <v>168964</v>
      </c>
      <c r="D8" s="44">
        <f>+C8-B8</f>
        <v>0</v>
      </c>
      <c r="E8" s="45">
        <f>IF(C8&gt;0,+C8/B8,"")</f>
        <v>1</v>
      </c>
      <c r="F8" s="54" t="str">
        <f>'[1]3. 세출명세서'!C8</f>
        <v>급여</v>
      </c>
      <c r="G8" s="55">
        <f>'[1]3. 세출명세서'!D8</f>
        <v>642218</v>
      </c>
      <c r="H8" s="56">
        <f>'[1]3. 세출명세서'!E8</f>
        <v>641724</v>
      </c>
      <c r="I8" s="44">
        <f t="shared" ref="I8:I39" si="1">+H8-G8</f>
        <v>-494</v>
      </c>
      <c r="J8" s="57">
        <f t="shared" si="0"/>
        <v>0.99923079079066612</v>
      </c>
    </row>
    <row r="9" spans="1:12" s="14" customFormat="1" ht="21" customHeight="1">
      <c r="A9" s="58"/>
      <c r="B9" s="42"/>
      <c r="C9" s="43"/>
      <c r="D9" s="44"/>
      <c r="E9" s="45"/>
      <c r="F9" s="54" t="str">
        <f>'[1]3. 세출명세서'!C15</f>
        <v>제수당</v>
      </c>
      <c r="G9" s="55">
        <f>'[1]3. 세출명세서'!D15</f>
        <v>203724</v>
      </c>
      <c r="H9" s="56">
        <f>'[1]3. 세출명세서'!E15</f>
        <v>203724</v>
      </c>
      <c r="I9" s="44">
        <f t="shared" si="1"/>
        <v>0</v>
      </c>
      <c r="J9" s="57">
        <f t="shared" si="0"/>
        <v>1</v>
      </c>
    </row>
    <row r="10" spans="1:12" s="14" customFormat="1" ht="21" customHeight="1">
      <c r="A10" s="58"/>
      <c r="B10" s="42"/>
      <c r="C10" s="43"/>
      <c r="D10" s="44"/>
      <c r="E10" s="45"/>
      <c r="F10" s="54" t="str">
        <f>'[1]3. 세출명세서'!C25</f>
        <v>퇴직금및적립금</v>
      </c>
      <c r="G10" s="55">
        <f>'[1]3. 세출명세서'!D25</f>
        <v>72940</v>
      </c>
      <c r="H10" s="56">
        <f>'[1]3. 세출명세서'!E25</f>
        <v>72940</v>
      </c>
      <c r="I10" s="44">
        <f t="shared" si="1"/>
        <v>0</v>
      </c>
      <c r="J10" s="57">
        <f t="shared" si="0"/>
        <v>1</v>
      </c>
    </row>
    <row r="11" spans="1:12" s="14" customFormat="1" ht="21" customHeight="1">
      <c r="A11" s="58"/>
      <c r="B11" s="42"/>
      <c r="C11" s="43"/>
      <c r="D11" s="44"/>
      <c r="E11" s="45"/>
      <c r="F11" s="54" t="str">
        <f>'[1]3. 세출명세서'!C26</f>
        <v>사회보험부담금</v>
      </c>
      <c r="G11" s="55">
        <f>'[1]3. 세출명세서'!D26</f>
        <v>95500</v>
      </c>
      <c r="H11" s="56">
        <f>'[1]3. 세출명세서'!E26</f>
        <v>95500</v>
      </c>
      <c r="I11" s="44">
        <f t="shared" si="1"/>
        <v>0</v>
      </c>
      <c r="J11" s="57">
        <f t="shared" si="0"/>
        <v>1</v>
      </c>
    </row>
    <row r="12" spans="1:12" s="14" customFormat="1" ht="21" customHeight="1">
      <c r="A12" s="58"/>
      <c r="B12" s="42"/>
      <c r="C12" s="43"/>
      <c r="D12" s="44"/>
      <c r="F12" s="46" t="str">
        <f>'[1]3. 세출명세서'!B27</f>
        <v>업무추진비</v>
      </c>
      <c r="G12" s="47">
        <f>SUM(G13:G14)</f>
        <v>3330</v>
      </c>
      <c r="H12" s="48">
        <f>'[1]3. 세출명세서'!E27</f>
        <v>6040</v>
      </c>
      <c r="I12" s="49">
        <f t="shared" si="1"/>
        <v>2710</v>
      </c>
      <c r="J12" s="50">
        <f t="shared" si="0"/>
        <v>1.8138138138138138</v>
      </c>
    </row>
    <row r="13" spans="1:12" s="14" customFormat="1" ht="21" customHeight="1">
      <c r="A13" s="58"/>
      <c r="B13" s="42"/>
      <c r="C13" s="43"/>
      <c r="D13" s="44"/>
      <c r="E13" s="45"/>
      <c r="F13" s="59" t="str">
        <f>'[1]3. 세출명세서'!C28</f>
        <v>기관운영비</v>
      </c>
      <c r="G13" s="55">
        <f>'[1]3. 세출명세서'!D28</f>
        <v>2430</v>
      </c>
      <c r="H13" s="56">
        <f>'[1]3. 세출명세서'!E28</f>
        <v>3130</v>
      </c>
      <c r="I13" s="44">
        <f t="shared" si="1"/>
        <v>700</v>
      </c>
      <c r="J13" s="57">
        <f t="shared" si="0"/>
        <v>1.2880658436213992</v>
      </c>
    </row>
    <row r="14" spans="1:12" s="14" customFormat="1" ht="21" customHeight="1">
      <c r="A14" s="51"/>
      <c r="B14" s="52"/>
      <c r="C14" s="53"/>
      <c r="D14" s="44"/>
      <c r="E14" s="45"/>
      <c r="F14" s="59" t="str">
        <f>'[1]3. 세출명세서'!C33</f>
        <v>회의비</v>
      </c>
      <c r="G14" s="55">
        <f>'[1]3. 세출명세서'!D33</f>
        <v>900</v>
      </c>
      <c r="H14" s="56">
        <f>'[1]3. 세출명세서'!E33</f>
        <v>2910</v>
      </c>
      <c r="I14" s="44">
        <f t="shared" si="1"/>
        <v>2010</v>
      </c>
      <c r="J14" s="57">
        <f t="shared" si="0"/>
        <v>3.2333333333333334</v>
      </c>
    </row>
    <row r="15" spans="1:12" s="14" customFormat="1" ht="21" customHeight="1">
      <c r="A15" s="51"/>
      <c r="B15" s="52"/>
      <c r="C15" s="53"/>
      <c r="D15" s="44"/>
      <c r="E15" s="45"/>
      <c r="F15" s="46" t="str">
        <f>'[1]3. 세출명세서'!B36</f>
        <v>운영비</v>
      </c>
      <c r="G15" s="47">
        <f>SUM(G16:G21)</f>
        <v>127892</v>
      </c>
      <c r="H15" s="48">
        <f>SUM(H16:H21)</f>
        <v>125658</v>
      </c>
      <c r="I15" s="49">
        <f t="shared" si="1"/>
        <v>-2234</v>
      </c>
      <c r="J15" s="50">
        <f t="shared" si="0"/>
        <v>0.98253213649016358</v>
      </c>
    </row>
    <row r="16" spans="1:12" s="14" customFormat="1" ht="21" customHeight="1">
      <c r="A16" s="51"/>
      <c r="B16" s="52"/>
      <c r="C16" s="53"/>
      <c r="D16" s="44"/>
      <c r="E16" s="45"/>
      <c r="F16" s="54" t="str">
        <f>'[1]3. 세출명세서'!C37</f>
        <v>여비</v>
      </c>
      <c r="G16" s="55">
        <f>'[1]3. 세출명세서'!D37</f>
        <v>4500</v>
      </c>
      <c r="H16" s="56">
        <f>'[1]3. 세출명세서'!E37</f>
        <v>4500</v>
      </c>
      <c r="I16" s="44">
        <f t="shared" si="1"/>
        <v>0</v>
      </c>
      <c r="J16" s="57">
        <f t="shared" si="0"/>
        <v>1</v>
      </c>
    </row>
    <row r="17" spans="1:12" s="14" customFormat="1" ht="21" customHeight="1">
      <c r="A17" s="51"/>
      <c r="B17" s="52"/>
      <c r="C17" s="53"/>
      <c r="D17" s="44"/>
      <c r="E17" s="45"/>
      <c r="F17" s="54" t="str">
        <f>'[1]3. 세출명세서'!C38</f>
        <v>수용비 및 수수료</v>
      </c>
      <c r="G17" s="55">
        <f>'[1]3. 세출명세서'!D38</f>
        <v>22052</v>
      </c>
      <c r="H17" s="56">
        <f>'[1]3. 세출명세서'!E38</f>
        <v>24320</v>
      </c>
      <c r="I17" s="44">
        <f t="shared" si="1"/>
        <v>2268</v>
      </c>
      <c r="J17" s="57">
        <f t="shared" si="0"/>
        <v>1.1028478142572102</v>
      </c>
    </row>
    <row r="18" spans="1:12" s="14" customFormat="1" ht="21" customHeight="1">
      <c r="A18" s="51"/>
      <c r="B18" s="52"/>
      <c r="C18" s="53"/>
      <c r="D18" s="44"/>
      <c r="E18" s="45"/>
      <c r="F18" s="54" t="str">
        <f>'[1]3. 세출명세서'!C50</f>
        <v>공공요금</v>
      </c>
      <c r="G18" s="55">
        <f>'[1]3. 세출명세서'!D50</f>
        <v>21600</v>
      </c>
      <c r="H18" s="56">
        <f>'[1]3. 세출명세서'!E50</f>
        <v>21600</v>
      </c>
      <c r="I18" s="44">
        <f t="shared" si="1"/>
        <v>0</v>
      </c>
      <c r="J18" s="57">
        <f t="shared" si="0"/>
        <v>1</v>
      </c>
    </row>
    <row r="19" spans="1:12" s="14" customFormat="1" ht="21" customHeight="1">
      <c r="A19" s="51"/>
      <c r="B19" s="52"/>
      <c r="C19" s="53"/>
      <c r="D19" s="44"/>
      <c r="E19" s="45"/>
      <c r="F19" s="54" t="str">
        <f>'[1]3. 세출명세서'!C54</f>
        <v>제세공과금</v>
      </c>
      <c r="G19" s="55">
        <f>'[1]3. 세출명세서'!D54</f>
        <v>5220</v>
      </c>
      <c r="H19" s="56">
        <f>'[1]3. 세출명세서'!E54</f>
        <v>5540</v>
      </c>
      <c r="I19" s="44">
        <f t="shared" si="1"/>
        <v>320</v>
      </c>
      <c r="J19" s="57">
        <f t="shared" si="0"/>
        <v>1.0613026819923372</v>
      </c>
    </row>
    <row r="20" spans="1:12" s="14" customFormat="1" ht="21" customHeight="1">
      <c r="A20" s="51"/>
      <c r="B20" s="52"/>
      <c r="C20" s="53"/>
      <c r="D20" s="44"/>
      <c r="E20" s="45"/>
      <c r="F20" s="54" t="str">
        <f>'[1]3. 세출명세서'!C64</f>
        <v>차량비</v>
      </c>
      <c r="G20" s="55">
        <f>'[1]3. 세출명세서'!D64</f>
        <v>34880</v>
      </c>
      <c r="H20" s="56">
        <f>'[1]3. 세출명세서'!E64</f>
        <v>35112</v>
      </c>
      <c r="I20" s="44">
        <f t="shared" si="1"/>
        <v>232</v>
      </c>
      <c r="J20" s="57">
        <f t="shared" si="0"/>
        <v>1.006651376146789</v>
      </c>
    </row>
    <row r="21" spans="1:12" s="14" customFormat="1" ht="21" customHeight="1">
      <c r="A21" s="51"/>
      <c r="B21" s="52"/>
      <c r="C21" s="53"/>
      <c r="D21" s="44"/>
      <c r="E21" s="45"/>
      <c r="F21" s="54" t="str">
        <f>'[1]3. 세출명세서'!C69</f>
        <v>기타운영비</v>
      </c>
      <c r="G21" s="60">
        <f>'[1]3. 세출명세서'!D69</f>
        <v>39640</v>
      </c>
      <c r="H21" s="61">
        <f>'[1]3. 세출명세서'!E69</f>
        <v>34586</v>
      </c>
      <c r="I21" s="62">
        <f t="shared" si="1"/>
        <v>-5054</v>
      </c>
      <c r="J21" s="57">
        <f t="shared" si="0"/>
        <v>0.87250252270433903</v>
      </c>
    </row>
    <row r="22" spans="1:12" s="14" customFormat="1" ht="21" customHeight="1">
      <c r="A22" s="32" t="s">
        <v>13</v>
      </c>
      <c r="B22" s="33">
        <f>SUM(B23:B24)</f>
        <v>112000</v>
      </c>
      <c r="C22" s="34">
        <f>SUM(C23:C24)</f>
        <v>112000</v>
      </c>
      <c r="D22" s="63">
        <f>+C22-B22</f>
        <v>0</v>
      </c>
      <c r="E22" s="36">
        <f>IF(C22&gt;0,+C22/B22,"")</f>
        <v>1</v>
      </c>
      <c r="F22" s="37" t="s">
        <v>14</v>
      </c>
      <c r="G22" s="38">
        <f>SUM(G23:G25)</f>
        <v>1462</v>
      </c>
      <c r="H22" s="39">
        <f>SUM(H23:H25)</f>
        <v>1462</v>
      </c>
      <c r="I22" s="35">
        <f t="shared" si="1"/>
        <v>0</v>
      </c>
      <c r="J22" s="40">
        <f t="shared" si="0"/>
        <v>1</v>
      </c>
    </row>
    <row r="23" spans="1:12" s="14" customFormat="1" ht="21" customHeight="1">
      <c r="A23" s="64" t="str">
        <f>'[1]2. 세입명세서'!C25</f>
        <v>지정후원금</v>
      </c>
      <c r="B23" s="52">
        <f>'[1]2. 세입명세서'!E25</f>
        <v>112000</v>
      </c>
      <c r="C23" s="53">
        <f>'[1]2. 세입명세서'!F25</f>
        <v>112000</v>
      </c>
      <c r="D23" s="44">
        <f>+C23-B23</f>
        <v>0</v>
      </c>
      <c r="E23" s="45"/>
      <c r="F23" s="65" t="s">
        <v>15</v>
      </c>
      <c r="G23" s="66">
        <f>'[1]3. 세출명세서'!D87</f>
        <v>0</v>
      </c>
      <c r="H23" s="67">
        <f>'[1]3. 세출명세서'!E87</f>
        <v>0</v>
      </c>
      <c r="I23" s="44">
        <f t="shared" si="1"/>
        <v>0</v>
      </c>
      <c r="J23" s="57" t="str">
        <f t="shared" si="0"/>
        <v/>
      </c>
    </row>
    <row r="24" spans="1:12" s="14" customFormat="1" ht="21" customHeight="1">
      <c r="A24" s="64" t="str">
        <f>'[1]2. 세입명세서'!C27</f>
        <v>비지정후원금</v>
      </c>
      <c r="B24" s="52">
        <f>'[1]2. 세입명세서'!E27</f>
        <v>0</v>
      </c>
      <c r="C24" s="53">
        <f>'[1]2. 세입명세서'!F27</f>
        <v>0</v>
      </c>
      <c r="D24" s="44">
        <f>+C24-B24</f>
        <v>0</v>
      </c>
      <c r="E24" s="45" t="str">
        <f>IF(C24&gt;0,+C24/B24,"")</f>
        <v/>
      </c>
      <c r="F24" s="68" t="s">
        <v>16</v>
      </c>
      <c r="G24" s="66">
        <f>'[1]3. 세출명세서'!D88</f>
        <v>1462</v>
      </c>
      <c r="H24" s="67">
        <f>'[1]3. 세출명세서'!E88</f>
        <v>1462</v>
      </c>
      <c r="I24" s="44">
        <f t="shared" si="1"/>
        <v>0</v>
      </c>
      <c r="J24" s="57">
        <f t="shared" si="0"/>
        <v>1</v>
      </c>
    </row>
    <row r="25" spans="1:12" s="14" customFormat="1" ht="21" customHeight="1">
      <c r="A25" s="69"/>
      <c r="B25" s="70"/>
      <c r="C25" s="71"/>
      <c r="D25" s="72"/>
      <c r="E25" s="73"/>
      <c r="F25" s="65" t="s">
        <v>17</v>
      </c>
      <c r="G25" s="66">
        <f>'[1]3. 세출명세서'!D91</f>
        <v>0</v>
      </c>
      <c r="H25" s="67">
        <f>'[1]3. 세출명세서'!E91</f>
        <v>0</v>
      </c>
      <c r="I25" s="44">
        <f t="shared" si="1"/>
        <v>0</v>
      </c>
      <c r="J25" s="57" t="str">
        <f t="shared" si="0"/>
        <v/>
      </c>
    </row>
    <row r="26" spans="1:12" s="14" customFormat="1" ht="21" customHeight="1">
      <c r="A26" s="74" t="s">
        <v>18</v>
      </c>
      <c r="B26" s="75">
        <f>SUM(B27,B30)</f>
        <v>273734</v>
      </c>
      <c r="C26" s="76">
        <f>SUM(C30,C27)</f>
        <v>273716</v>
      </c>
      <c r="D26" s="63">
        <f>+C26-B26</f>
        <v>-18</v>
      </c>
      <c r="E26" s="36">
        <f>IF(C26&gt;0,+C26/B26,"")</f>
        <v>0.99993424273199527</v>
      </c>
      <c r="F26" s="37" t="s">
        <v>19</v>
      </c>
      <c r="G26" s="38">
        <f>SUM(G27:G33)</f>
        <v>338474</v>
      </c>
      <c r="H26" s="39">
        <f>SUM(H27:H33)</f>
        <v>338474</v>
      </c>
      <c r="I26" s="35">
        <f t="shared" si="1"/>
        <v>0</v>
      </c>
      <c r="J26" s="40">
        <f t="shared" si="0"/>
        <v>1</v>
      </c>
    </row>
    <row r="27" spans="1:12" s="14" customFormat="1" ht="21" customHeight="1">
      <c r="A27" s="77" t="s">
        <v>20</v>
      </c>
      <c r="B27" s="78">
        <f>SUM(B28:B29)</f>
        <v>273734</v>
      </c>
      <c r="C27" s="79">
        <f>SUM(C28:C29)</f>
        <v>273716</v>
      </c>
      <c r="D27" s="44">
        <f>SUM(D28:D29)</f>
        <v>-18</v>
      </c>
      <c r="E27" s="45">
        <f>IF(C27&gt;0,+C27/B27,"")</f>
        <v>0.99993424273199527</v>
      </c>
      <c r="F27" s="80" t="str">
        <f>'[2]3. 세출명세서'!C94</f>
        <v>아동학대예방사업</v>
      </c>
      <c r="G27" s="66">
        <f>'[2]3. 세출명세서'!D94</f>
        <v>17000</v>
      </c>
      <c r="H27" s="67">
        <f>'[2]3. 세출명세서'!E94</f>
        <v>17000</v>
      </c>
      <c r="I27" s="44">
        <f t="shared" si="1"/>
        <v>0</v>
      </c>
      <c r="J27" s="57">
        <f t="shared" si="0"/>
        <v>1</v>
      </c>
      <c r="L27" s="81"/>
    </row>
    <row r="28" spans="1:12" s="14" customFormat="1" ht="21" customHeight="1">
      <c r="A28" s="55" t="str">
        <f>'[1]2. 세입명세서'!D32</f>
        <v>운영전입금</v>
      </c>
      <c r="B28" s="55">
        <f>'[1]2. 세입명세서'!E32</f>
        <v>234954</v>
      </c>
      <c r="C28" s="56">
        <f>'[1]2. 세입명세서'!F32</f>
        <v>234936</v>
      </c>
      <c r="D28" s="44">
        <f>+C28-B28</f>
        <v>-18</v>
      </c>
      <c r="E28" s="45">
        <f>IF(C28&gt;0,+C28/B28,"")</f>
        <v>0.99992338925917412</v>
      </c>
      <c r="F28" s="65" t="str">
        <f>'[2]3. 세출명세서'!C100</f>
        <v>방문똑똑!마음톡톡!사업</v>
      </c>
      <c r="G28" s="66">
        <f>'[2]3. 세출명세서'!D100</f>
        <v>122674</v>
      </c>
      <c r="H28" s="67">
        <f>'[2]3. 세출명세서'!E100</f>
        <v>122674</v>
      </c>
      <c r="I28" s="44">
        <f t="shared" si="1"/>
        <v>0</v>
      </c>
      <c r="J28" s="57">
        <f t="shared" si="0"/>
        <v>1</v>
      </c>
      <c r="L28" s="31"/>
    </row>
    <row r="29" spans="1:12" s="14" customFormat="1" ht="21" customHeight="1">
      <c r="A29" s="55" t="str">
        <f>'[1]2. 세입명세서'!D53</f>
        <v>사업전입금</v>
      </c>
      <c r="B29" s="55">
        <f>'[1]2. 세입명세서'!E53</f>
        <v>38780</v>
      </c>
      <c r="C29" s="56">
        <f>'[1]2. 세입명세서'!F53</f>
        <v>38780</v>
      </c>
      <c r="D29" s="44">
        <f>+C29-B29</f>
        <v>0</v>
      </c>
      <c r="E29" s="45">
        <f>IF(C29&gt;0,+C29/B29,"")</f>
        <v>1</v>
      </c>
      <c r="F29" s="65" t="str">
        <f>'[2]3. 세출명세서'!C113</f>
        <v>학대피해아동
심리정서지원사업</v>
      </c>
      <c r="G29" s="66">
        <f>'[2]3. 세출명세서'!D113</f>
        <v>60000</v>
      </c>
      <c r="H29" s="67">
        <f>'[2]3. 세출명세서'!E113</f>
        <v>60000</v>
      </c>
      <c r="I29" s="44">
        <f t="shared" si="1"/>
        <v>0</v>
      </c>
      <c r="J29" s="57">
        <f t="shared" si="0"/>
        <v>1</v>
      </c>
      <c r="L29" s="31"/>
    </row>
    <row r="30" spans="1:12" s="14" customFormat="1" ht="21" customHeight="1">
      <c r="A30" s="77" t="s">
        <v>21</v>
      </c>
      <c r="B30" s="78">
        <f>'[1]2. 세입명세서'!E59</f>
        <v>0</v>
      </c>
      <c r="C30" s="79">
        <f>'[1]2. 세입명세서'!F59</f>
        <v>0</v>
      </c>
      <c r="D30" s="44">
        <f>+C30-B30</f>
        <v>0</v>
      </c>
      <c r="E30" s="57" t="str">
        <f t="shared" ref="E30" si="2">IF(C30&gt;0,+C30/B30,"")</f>
        <v/>
      </c>
      <c r="F30" s="65" t="str">
        <f>'[2]3. 세출명세서'!C119</f>
        <v>저소득가정아동지원사업</v>
      </c>
      <c r="G30" s="82">
        <f>'[2]3. 세출명세서'!D119</f>
        <v>10000</v>
      </c>
      <c r="H30" s="83">
        <f>'[2]3. 세출명세서'!E119</f>
        <v>10000</v>
      </c>
      <c r="I30" s="44">
        <f t="shared" si="1"/>
        <v>0</v>
      </c>
      <c r="J30" s="57">
        <f t="shared" si="0"/>
        <v>1</v>
      </c>
    </row>
    <row r="31" spans="1:12" s="14" customFormat="1" ht="21" customHeight="1">
      <c r="A31" s="84"/>
      <c r="B31" s="78"/>
      <c r="C31" s="79"/>
      <c r="D31" s="44"/>
      <c r="E31" s="85"/>
      <c r="F31" s="65" t="str">
        <f>'[2]3. 세출명세서'!C125</f>
        <v>지역협력사업</v>
      </c>
      <c r="G31" s="86">
        <f>'[2]3. 세출명세서'!D125</f>
        <v>2100</v>
      </c>
      <c r="H31" s="87">
        <f>'[2]3. 세출명세서'!E125</f>
        <v>2100</v>
      </c>
      <c r="I31" s="44">
        <f t="shared" si="1"/>
        <v>0</v>
      </c>
      <c r="J31" s="57">
        <f t="shared" si="0"/>
        <v>1</v>
      </c>
    </row>
    <row r="32" spans="1:12" s="14" customFormat="1" ht="21" customHeight="1">
      <c r="A32" s="84"/>
      <c r="B32" s="78"/>
      <c r="C32" s="79"/>
      <c r="D32" s="44"/>
      <c r="E32" s="85"/>
      <c r="F32" s="68" t="str">
        <f>'[2]3. 세출명세서'!C129</f>
        <v>홈케어플래너서포터즈지원사업</v>
      </c>
      <c r="G32" s="82">
        <f>'[2]3. 세출명세서'!D129</f>
        <v>112000</v>
      </c>
      <c r="H32" s="83">
        <f>'[2]3. 세출명세서'!E129</f>
        <v>112000</v>
      </c>
      <c r="I32" s="44">
        <f t="shared" si="1"/>
        <v>0</v>
      </c>
      <c r="J32" s="57">
        <f t="shared" si="0"/>
        <v>1</v>
      </c>
    </row>
    <row r="33" spans="1:10" s="14" customFormat="1" ht="21" customHeight="1">
      <c r="A33" s="84"/>
      <c r="B33" s="78"/>
      <c r="C33" s="79"/>
      <c r="D33" s="44"/>
      <c r="E33" s="85"/>
      <c r="F33" s="68" t="str">
        <f>'[2]3. 세출명세서'!C135</f>
        <v>학대피해아동
심층사례관리강화사업</v>
      </c>
      <c r="G33" s="82">
        <f>'[2]3. 세출명세서'!D135</f>
        <v>14700</v>
      </c>
      <c r="H33" s="83">
        <f>'[2]3. 세출명세서'!E135</f>
        <v>14700</v>
      </c>
      <c r="I33" s="44">
        <f t="shared" si="1"/>
        <v>0</v>
      </c>
      <c r="J33" s="57">
        <f t="shared" si="0"/>
        <v>1</v>
      </c>
    </row>
    <row r="34" spans="1:10" s="14" customFormat="1" ht="21" customHeight="1">
      <c r="A34" s="32" t="s">
        <v>22</v>
      </c>
      <c r="B34" s="33">
        <f>SUM(B35:B36)</f>
        <v>54774</v>
      </c>
      <c r="C34" s="34">
        <f>SUM(C35:C36)</f>
        <v>54774</v>
      </c>
      <c r="D34" s="63">
        <f t="shared" ref="D34:D39" si="3">+C34-B34</f>
        <v>0</v>
      </c>
      <c r="E34" s="36"/>
      <c r="F34" s="37" t="s">
        <v>23</v>
      </c>
      <c r="G34" s="38">
        <f>'[2]3. 세출명세서'!D141</f>
        <v>50</v>
      </c>
      <c r="H34" s="88">
        <f>+'[1]3. 세출명세서'!E143</f>
        <v>50</v>
      </c>
      <c r="I34" s="35">
        <f t="shared" si="1"/>
        <v>0</v>
      </c>
      <c r="J34" s="40">
        <f t="shared" si="0"/>
        <v>1</v>
      </c>
    </row>
    <row r="35" spans="1:10" s="14" customFormat="1" ht="21" customHeight="1">
      <c r="A35" s="64" t="s">
        <v>24</v>
      </c>
      <c r="B35" s="52">
        <f>'[1]2. 세입명세서'!E62</f>
        <v>28059</v>
      </c>
      <c r="C35" s="53">
        <f>'[1]2. 세입명세서'!F62</f>
        <v>28059</v>
      </c>
      <c r="D35" s="44">
        <f t="shared" si="3"/>
        <v>0</v>
      </c>
      <c r="E35" s="57">
        <f t="shared" ref="E35:E36" si="4">IF(C35&gt;0,+C35/B35,"")</f>
        <v>1</v>
      </c>
      <c r="F35" s="37" t="s">
        <v>25</v>
      </c>
      <c r="G35" s="38">
        <f>'[2]3. 세출명세서'!D144</f>
        <v>27126</v>
      </c>
      <c r="H35" s="39">
        <f>SUM(H36:H37)</f>
        <v>27126</v>
      </c>
      <c r="I35" s="35">
        <f t="shared" si="1"/>
        <v>0</v>
      </c>
      <c r="J35" s="40">
        <f t="shared" si="0"/>
        <v>1</v>
      </c>
    </row>
    <row r="36" spans="1:10" s="14" customFormat="1" ht="21" customHeight="1">
      <c r="A36" s="64" t="s">
        <v>26</v>
      </c>
      <c r="B36" s="52">
        <f>'[1]2. 세입명세서'!E69</f>
        <v>26715</v>
      </c>
      <c r="C36" s="53">
        <f>'[1]2. 세입명세서'!F69</f>
        <v>26715</v>
      </c>
      <c r="D36" s="44">
        <f t="shared" si="3"/>
        <v>0</v>
      </c>
      <c r="E36" s="57">
        <f t="shared" si="4"/>
        <v>1</v>
      </c>
      <c r="F36" s="65" t="s">
        <v>27</v>
      </c>
      <c r="G36" s="66">
        <f>'[1]3. 세출명세서'!D146</f>
        <v>2000</v>
      </c>
      <c r="H36" s="67">
        <f>'[1]3. 세출명세서'!E146</f>
        <v>2000</v>
      </c>
      <c r="I36" s="44">
        <f t="shared" si="1"/>
        <v>0</v>
      </c>
      <c r="J36" s="57">
        <f t="shared" si="0"/>
        <v>1</v>
      </c>
    </row>
    <row r="37" spans="1:10" s="14" customFormat="1" ht="21" customHeight="1">
      <c r="A37" s="32" t="s">
        <v>28</v>
      </c>
      <c r="B37" s="33">
        <f>SUM(B38:B39)</f>
        <v>2680</v>
      </c>
      <c r="C37" s="34">
        <f>SUM(C38:C39)</f>
        <v>2680</v>
      </c>
      <c r="D37" s="63">
        <f t="shared" si="3"/>
        <v>0</v>
      </c>
      <c r="E37" s="36">
        <f>IF(C37&gt;0,+C37/B37,"")</f>
        <v>1</v>
      </c>
      <c r="F37" s="65" t="s">
        <v>29</v>
      </c>
      <c r="G37" s="66">
        <f>'[1]3. 세출명세서'!D147</f>
        <v>25126</v>
      </c>
      <c r="H37" s="67">
        <f>'[1]3. 세출명세서'!E147</f>
        <v>25126</v>
      </c>
      <c r="I37" s="44">
        <f t="shared" si="1"/>
        <v>0</v>
      </c>
      <c r="J37" s="57">
        <f t="shared" si="0"/>
        <v>1</v>
      </c>
    </row>
    <row r="38" spans="1:10" s="14" customFormat="1" ht="21" customHeight="1">
      <c r="A38" s="64" t="s">
        <v>30</v>
      </c>
      <c r="B38" s="52">
        <f>'[1]2. 세입명세서'!E74</f>
        <v>180</v>
      </c>
      <c r="C38" s="53">
        <f>'[1]2. 세입명세서'!F74</f>
        <v>180</v>
      </c>
      <c r="D38" s="44">
        <f t="shared" si="3"/>
        <v>0</v>
      </c>
      <c r="E38" s="89">
        <f t="shared" ref="E38" si="5">IF(C38&gt;0,+C38/B38,"")</f>
        <v>1</v>
      </c>
      <c r="F38" s="37" t="s">
        <v>31</v>
      </c>
      <c r="G38" s="38">
        <f>G39</f>
        <v>952</v>
      </c>
      <c r="H38" s="39">
        <f>H39</f>
        <v>952</v>
      </c>
      <c r="I38" s="35">
        <f t="shared" si="1"/>
        <v>0</v>
      </c>
      <c r="J38" s="40">
        <f t="shared" si="0"/>
        <v>1</v>
      </c>
    </row>
    <row r="39" spans="1:10" s="14" customFormat="1" ht="21" customHeight="1" thickBot="1">
      <c r="A39" s="90" t="s">
        <v>32</v>
      </c>
      <c r="B39" s="91">
        <f>'[1]2. 세입명세서'!E75</f>
        <v>2500</v>
      </c>
      <c r="C39" s="92">
        <f>'[1]2. 세입명세서'!F75</f>
        <v>2500</v>
      </c>
      <c r="D39" s="62">
        <f t="shared" si="3"/>
        <v>0</v>
      </c>
      <c r="E39" s="93">
        <f>IF(C39&gt;0,+C39/B39,"")</f>
        <v>1</v>
      </c>
      <c r="F39" s="94" t="s">
        <v>31</v>
      </c>
      <c r="G39" s="95">
        <f>'[1]3. 세출명세서'!D153</f>
        <v>952</v>
      </c>
      <c r="H39" s="96">
        <f>'[1]3. 세출명세서'!E153</f>
        <v>952</v>
      </c>
      <c r="I39" s="62">
        <f t="shared" si="1"/>
        <v>0</v>
      </c>
      <c r="J39" s="97">
        <f t="shared" si="0"/>
        <v>1</v>
      </c>
    </row>
    <row r="40" spans="1:10">
      <c r="C40" s="99"/>
    </row>
    <row r="44" spans="1:10">
      <c r="G44" s="101"/>
      <c r="H44" s="101"/>
    </row>
  </sheetData>
  <sheetProtection formatCells="0" formatColumns="0" formatRows="0" insertColumns="0" insertRows="0" deleteColumns="0" deleteRows="0"/>
  <mergeCells count="5">
    <mergeCell ref="A1:E1"/>
    <mergeCell ref="A3:A4"/>
    <mergeCell ref="D3:E3"/>
    <mergeCell ref="F3:F4"/>
    <mergeCell ref="I3:J3"/>
  </mergeCells>
  <phoneticPr fontId="3" type="noConversion"/>
  <pageMargins left="0.39370078740157483" right="0.78740157480314965" top="0.78740157480314965" bottom="0.78740157480314965" header="0" footer="0"/>
  <pageSetup paperSize="9" scale="58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1. 예산총괄표</vt:lpstr>
      <vt:lpstr>'1. 예산총괄표'!Print_Area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2024-07-01T08:14:11Z</dcterms:created>
  <dcterms:modified xsi:type="dcterms:W3CDTF">2024-07-01T08:14:26Z</dcterms:modified>
</cp:coreProperties>
</file>